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Felix/Desktop/"/>
    </mc:Choice>
  </mc:AlternateContent>
  <xr:revisionPtr revIDLastSave="0" documentId="13_ncr:1_{CB84D0BC-9D85-2D45-964F-6C6867AF80BF}" xr6:coauthVersionLast="45" xr6:coauthVersionMax="45" xr10:uidLastSave="{00000000-0000-0000-0000-000000000000}"/>
  <bookViews>
    <workbookView xWindow="0" yWindow="460" windowWidth="28800" windowHeight="16720" xr2:uid="{00000000-000D-0000-FFFF-FFFF00000000}"/>
  </bookViews>
  <sheets>
    <sheet name="Übersicht" sheetId="1" r:id="rId1"/>
    <sheet name="Pflichtfächer" sheetId="2" r:id="rId2"/>
    <sheet name="Wahlkataloge" sheetId="3" r:id="rId3"/>
    <sheet name="Freifächer" sheetId="4" r:id="rId4"/>
    <sheet name="Readme"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2" i="2" l="1"/>
  <c r="I21" i="2"/>
  <c r="A1" i="5" l="1"/>
  <c r="B4" i="5" s="1"/>
  <c r="H15" i="4"/>
  <c r="I15" i="4" s="1"/>
  <c r="F15" i="4"/>
  <c r="D34" i="1" s="1"/>
  <c r="C15" i="4"/>
  <c r="B34" i="1" s="1"/>
  <c r="J13" i="4"/>
  <c r="J12" i="4"/>
  <c r="J11" i="4"/>
  <c r="J10" i="4"/>
  <c r="J9" i="4"/>
  <c r="J8" i="4"/>
  <c r="J7" i="4"/>
  <c r="J6" i="4"/>
  <c r="J5" i="4"/>
  <c r="J4" i="4"/>
  <c r="J15" i="4" s="1"/>
  <c r="J195" i="3"/>
  <c r="J194" i="3"/>
  <c r="J193" i="3"/>
  <c r="J192" i="3"/>
  <c r="J191" i="3"/>
  <c r="J190" i="3"/>
  <c r="J189" i="3"/>
  <c r="J188" i="3"/>
  <c r="J187" i="3"/>
  <c r="J186" i="3"/>
  <c r="J185" i="3"/>
  <c r="J184" i="3"/>
  <c r="J183" i="3"/>
  <c r="J182" i="3"/>
  <c r="J180" i="3"/>
  <c r="J179" i="3"/>
  <c r="J178" i="3"/>
  <c r="J177" i="3"/>
  <c r="J176" i="3"/>
  <c r="J175" i="3"/>
  <c r="J174" i="3"/>
  <c r="J173" i="3"/>
  <c r="J172" i="3"/>
  <c r="J171" i="3"/>
  <c r="J170" i="3"/>
  <c r="J168" i="3"/>
  <c r="J167" i="3"/>
  <c r="J166" i="3"/>
  <c r="J165" i="3"/>
  <c r="J164" i="3"/>
  <c r="J163" i="3"/>
  <c r="J162" i="3"/>
  <c r="J161" i="3"/>
  <c r="J160" i="3"/>
  <c r="J159" i="3"/>
  <c r="J158" i="3"/>
  <c r="J157" i="3"/>
  <c r="J155" i="3"/>
  <c r="S12" i="3" s="1"/>
  <c r="H155" i="3"/>
  <c r="F155" i="3"/>
  <c r="C155" i="3"/>
  <c r="H153" i="3"/>
  <c r="F153" i="3"/>
  <c r="C153" i="3"/>
  <c r="J152" i="3"/>
  <c r="J151" i="3"/>
  <c r="J150" i="3"/>
  <c r="J149" i="3"/>
  <c r="J148" i="3"/>
  <c r="J147" i="3"/>
  <c r="H147" i="3"/>
  <c r="F147" i="3"/>
  <c r="C147" i="3"/>
  <c r="J142" i="3"/>
  <c r="J141" i="3"/>
  <c r="J140" i="3"/>
  <c r="J139" i="3"/>
  <c r="J138" i="3"/>
  <c r="J137" i="3"/>
  <c r="J136" i="3"/>
  <c r="J135" i="3"/>
  <c r="J134" i="3"/>
  <c r="J109" i="3" s="1"/>
  <c r="S10" i="3" s="1"/>
  <c r="J133" i="3"/>
  <c r="J132" i="3"/>
  <c r="J130" i="3"/>
  <c r="J129" i="3"/>
  <c r="J128" i="3"/>
  <c r="J127" i="3"/>
  <c r="J126" i="3"/>
  <c r="J124" i="3"/>
  <c r="J123" i="3"/>
  <c r="J122" i="3"/>
  <c r="J121" i="3"/>
  <c r="J120" i="3"/>
  <c r="J119" i="3"/>
  <c r="J118" i="3"/>
  <c r="J117" i="3"/>
  <c r="J116" i="3"/>
  <c r="J115" i="3"/>
  <c r="J114" i="3"/>
  <c r="J113" i="3"/>
  <c r="J112" i="3"/>
  <c r="J111" i="3"/>
  <c r="H109" i="3"/>
  <c r="F109" i="3"/>
  <c r="R10" i="3" s="1"/>
  <c r="C109" i="3"/>
  <c r="H105" i="3"/>
  <c r="F105" i="3"/>
  <c r="C105" i="3"/>
  <c r="J104" i="3"/>
  <c r="J103" i="3"/>
  <c r="J102" i="3"/>
  <c r="J101" i="3"/>
  <c r="J100" i="3"/>
  <c r="S9" i="3" s="1"/>
  <c r="H100" i="3"/>
  <c r="F100" i="3"/>
  <c r="R9" i="3" s="1"/>
  <c r="C100" i="3"/>
  <c r="J95" i="3"/>
  <c r="J94" i="3"/>
  <c r="J93" i="3"/>
  <c r="J91" i="3"/>
  <c r="J90" i="3"/>
  <c r="J89" i="3"/>
  <c r="J88" i="3"/>
  <c r="J71" i="3" s="1"/>
  <c r="S8" i="3" s="1"/>
  <c r="J87" i="3"/>
  <c r="J86" i="3"/>
  <c r="J84" i="3"/>
  <c r="J83" i="3"/>
  <c r="J82" i="3"/>
  <c r="J81" i="3"/>
  <c r="J80" i="3"/>
  <c r="J79" i="3"/>
  <c r="J78" i="3"/>
  <c r="J77" i="3"/>
  <c r="J76" i="3"/>
  <c r="J75" i="3"/>
  <c r="J74" i="3"/>
  <c r="J73" i="3"/>
  <c r="H71" i="3"/>
  <c r="F71" i="3"/>
  <c r="R8" i="3" s="1"/>
  <c r="C71" i="3"/>
  <c r="H69" i="3"/>
  <c r="F69" i="3"/>
  <c r="C69" i="3"/>
  <c r="J68" i="3"/>
  <c r="J63" i="3" s="1"/>
  <c r="S7" i="3" s="1"/>
  <c r="J67" i="3"/>
  <c r="J66" i="3"/>
  <c r="J65" i="3"/>
  <c r="J64" i="3"/>
  <c r="H63" i="3"/>
  <c r="F63" i="3"/>
  <c r="R7" i="3" s="1"/>
  <c r="C63" i="3"/>
  <c r="J58" i="3"/>
  <c r="J57" i="3"/>
  <c r="J56" i="3"/>
  <c r="J55" i="3"/>
  <c r="J54" i="3"/>
  <c r="J53" i="3"/>
  <c r="J52" i="3"/>
  <c r="J51" i="3"/>
  <c r="J50" i="3"/>
  <c r="J49" i="3"/>
  <c r="J48" i="3"/>
  <c r="J46" i="3"/>
  <c r="J45" i="3"/>
  <c r="J44" i="3"/>
  <c r="J43" i="3"/>
  <c r="J42" i="3"/>
  <c r="J41" i="3"/>
  <c r="J40" i="3"/>
  <c r="J39" i="3"/>
  <c r="J38" i="3"/>
  <c r="J37" i="3"/>
  <c r="J36" i="3"/>
  <c r="J35" i="3"/>
  <c r="J34" i="3"/>
  <c r="J33" i="3"/>
  <c r="J31" i="3"/>
  <c r="J30" i="3"/>
  <c r="J29" i="3"/>
  <c r="J28" i="3"/>
  <c r="J27" i="3"/>
  <c r="J26" i="3"/>
  <c r="J25" i="3"/>
  <c r="J24" i="3"/>
  <c r="J23" i="3"/>
  <c r="J22" i="3"/>
  <c r="J21" i="3"/>
  <c r="J20" i="3"/>
  <c r="J19" i="3"/>
  <c r="J18" i="3"/>
  <c r="J17" i="3"/>
  <c r="J16" i="3"/>
  <c r="J15" i="3"/>
  <c r="J13" i="3"/>
  <c r="H13" i="3"/>
  <c r="C5" i="3" s="1"/>
  <c r="Q5" i="3" s="1"/>
  <c r="F13" i="3"/>
  <c r="C13" i="3"/>
  <c r="Q6" i="3" s="1"/>
  <c r="R12" i="3"/>
  <c r="Q12" i="3"/>
  <c r="S11" i="3"/>
  <c r="R11" i="3"/>
  <c r="Q11" i="3"/>
  <c r="H11" i="3"/>
  <c r="F11" i="3"/>
  <c r="C11" i="3"/>
  <c r="Q10" i="3"/>
  <c r="J10" i="3"/>
  <c r="Q9" i="3"/>
  <c r="J9" i="3"/>
  <c r="Q8" i="3"/>
  <c r="J8" i="3"/>
  <c r="Q7" i="3"/>
  <c r="J7" i="3"/>
  <c r="S6" i="3"/>
  <c r="R6" i="3"/>
  <c r="J6" i="3"/>
  <c r="S5" i="3"/>
  <c r="J5" i="3"/>
  <c r="H5" i="3"/>
  <c r="F5" i="3"/>
  <c r="R5" i="3" s="1"/>
  <c r="C2" i="3"/>
  <c r="U18" i="3" s="1"/>
  <c r="C16" i="1" s="1"/>
  <c r="E29" i="2"/>
  <c r="D46" i="1" s="1"/>
  <c r="D48" i="1" s="1"/>
  <c r="I28" i="2"/>
  <c r="G24" i="2"/>
  <c r="C40" i="1" s="1"/>
  <c r="C42" i="1" s="1"/>
  <c r="E24" i="2"/>
  <c r="B41" i="1" s="1"/>
  <c r="B42" i="1" s="1"/>
  <c r="C24" i="2"/>
  <c r="I24" i="2"/>
  <c r="F40" i="1" s="1"/>
  <c r="F41" i="1" s="1"/>
  <c r="G40" i="1" s="1"/>
  <c r="G16" i="2"/>
  <c r="C11" i="1" s="1"/>
  <c r="E16" i="2"/>
  <c r="C16" i="2"/>
  <c r="G15" i="2"/>
  <c r="C10" i="1" s="1"/>
  <c r="E15" i="2"/>
  <c r="D10" i="1" s="1"/>
  <c r="C15" i="2"/>
  <c r="B10" i="1" s="1"/>
  <c r="I14" i="2"/>
  <c r="I13" i="2"/>
  <c r="I12" i="2"/>
  <c r="I11" i="2"/>
  <c r="I10" i="2"/>
  <c r="I9" i="2"/>
  <c r="I8" i="2"/>
  <c r="I7" i="2"/>
  <c r="I6" i="2"/>
  <c r="C48" i="1"/>
  <c r="F46" i="1"/>
  <c r="F47" i="1" s="1"/>
  <c r="G46" i="1" s="1"/>
  <c r="C46" i="1"/>
  <c r="D40" i="1"/>
  <c r="D42" i="1" s="1"/>
  <c r="B40" i="1"/>
  <c r="C34" i="1"/>
  <c r="D29" i="1"/>
  <c r="D23" i="1"/>
  <c r="E23" i="1" s="1"/>
  <c r="J13" i="1"/>
  <c r="M12" i="1"/>
  <c r="L12" i="1"/>
  <c r="K12" i="1"/>
  <c r="M11" i="1"/>
  <c r="L11" i="1"/>
  <c r="K11" i="1"/>
  <c r="D11" i="1"/>
  <c r="B11" i="1"/>
  <c r="M10" i="1"/>
  <c r="L10" i="1"/>
  <c r="K10" i="1"/>
  <c r="H4" i="1"/>
  <c r="D2" i="3" s="1"/>
  <c r="G36" i="1" l="1"/>
  <c r="D36" i="1"/>
  <c r="I15" i="2"/>
  <c r="F10" i="1" s="1"/>
  <c r="F11" i="1" s="1"/>
  <c r="G10" i="1" s="1"/>
  <c r="B12" i="1"/>
  <c r="C12" i="1"/>
  <c r="D12" i="1"/>
  <c r="W18" i="3"/>
  <c r="F16" i="1" s="1"/>
  <c r="M14" i="1"/>
  <c r="K14" i="1"/>
  <c r="L14" i="1"/>
  <c r="V18" i="3"/>
  <c r="C17" i="1" s="1"/>
  <c r="C18" i="1" s="1"/>
  <c r="E29" i="1"/>
  <c r="Q18" i="3"/>
  <c r="Q19" i="3"/>
  <c r="B22" i="1" s="1"/>
  <c r="D14" i="1"/>
  <c r="D20" i="1"/>
  <c r="R18" i="3"/>
  <c r="B17" i="1" s="1"/>
  <c r="S19" i="3"/>
  <c r="D22" i="1" s="1"/>
  <c r="E24" i="1" s="1"/>
  <c r="S18" i="3"/>
  <c r="U19" i="3"/>
  <c r="C22" i="1" s="1"/>
  <c r="T18" i="3"/>
  <c r="D17" i="1" s="1"/>
  <c r="W19" i="3"/>
  <c r="F22" i="1" s="1"/>
  <c r="W20" i="3" l="1"/>
  <c r="F28" i="1" s="1"/>
  <c r="S20" i="3"/>
  <c r="D28" i="1" s="1"/>
  <c r="D30" i="1" s="1"/>
  <c r="D16" i="1"/>
  <c r="D18" i="1" s="1"/>
  <c r="D24" i="1"/>
  <c r="F23" i="1"/>
  <c r="G22" i="1" s="1"/>
  <c r="B16" i="1"/>
  <c r="B18" i="1" s="1"/>
  <c r="Q20" i="3"/>
  <c r="B28" i="1" s="1"/>
  <c r="E30" i="1" l="1"/>
  <c r="F29" i="1"/>
  <c r="G28" i="1" s="1"/>
  <c r="F17" i="1"/>
  <c r="G16" i="1" s="1"/>
  <c r="L28" i="1"/>
  <c r="L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tc={00000000-0000-0000-0000-000000000000}</author>
    <author/>
  </authors>
  <commentList>
    <comment ref="F4" authorId="0" shapeId="0" xr:uid="{00000000-0006-0000-0000-000001000000}">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t>
      </text>
    </comment>
    <comment ref="M6" authorId="1" shapeId="0" xr:uid="{00000000-0006-0000-0000-000002000000}">
      <text>
        <r>
          <rPr>
            <sz val="12"/>
            <color theme="1"/>
            <rFont val="Calibri"/>
            <scheme val="minor"/>
          </rPr>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t>
        </r>
      </text>
    </comment>
  </commentList>
</comments>
</file>

<file path=xl/sharedStrings.xml><?xml version="1.0" encoding="utf-8"?>
<sst xmlns="http://schemas.openxmlformats.org/spreadsheetml/2006/main" count="1118" uniqueCount="321">
  <si>
    <t>v 1.1 11.09.2017</t>
  </si>
  <si>
    <t>Planungs-Sheet Master ET-TON - Studienplan 2017   mit BAC12</t>
  </si>
  <si>
    <t>©Peter Zach</t>
  </si>
  <si>
    <t>Vertiefungsrichtung:</t>
  </si>
  <si>
    <t>Übersicht</t>
  </si>
  <si>
    <t>Planung</t>
  </si>
  <si>
    <t>s20</t>
  </si>
  <si>
    <t>A: Pflichtmodul</t>
  </si>
  <si>
    <t>Theoretische ECTS (Anmeldung)</t>
  </si>
  <si>
    <t>SSt</t>
  </si>
  <si>
    <t>Fächer</t>
  </si>
  <si>
    <t>ECTS</t>
  </si>
  <si>
    <t>Teilschnitt</t>
  </si>
  <si>
    <t>Note</t>
  </si>
  <si>
    <t>ECTs</t>
  </si>
  <si>
    <t>Geschafft:</t>
  </si>
  <si>
    <t>A Pflichtfächer</t>
  </si>
  <si>
    <t>Insgesamt:</t>
  </si>
  <si>
    <t>BCD Wahlfächer</t>
  </si>
  <si>
    <t>noch zu erldigen:</t>
  </si>
  <si>
    <t>Freifächer</t>
  </si>
  <si>
    <t>B: Pflichtfächer Vertiefungsrichtung</t>
  </si>
  <si>
    <t>Zusammenfassung</t>
  </si>
  <si>
    <t>C: Wahlfächer Vertiefungsrichtung</t>
  </si>
  <si>
    <t>ECTS   von</t>
  </si>
  <si>
    <t>bis</t>
  </si>
  <si>
    <t>D: Wahlfächer [komplementäres Modul]</t>
  </si>
  <si>
    <t>Geschafft</t>
  </si>
  <si>
    <t>Insgesamt</t>
  </si>
  <si>
    <t>zu erldigen</t>
  </si>
  <si>
    <t>Projekt</t>
  </si>
  <si>
    <t>Masterarbeit</t>
  </si>
  <si>
    <t>D: Projektmodul</t>
  </si>
  <si>
    <t>Vergleichstabelle, bitte nicht löschen, dient zur Berechnung</t>
  </si>
  <si>
    <t>ECTS Von</t>
  </si>
  <si>
    <t>Komlementär von</t>
  </si>
  <si>
    <t>Embedded Audio</t>
  </si>
  <si>
    <t>Akustik &amp; Aufnahmetechnik</t>
  </si>
  <si>
    <t>Signalverarbeitung und Sprachkommunikation</t>
  </si>
  <si>
    <t>Computermusik und Multimedia</t>
  </si>
  <si>
    <t>Pflichtmodul , Projektmodul, Masterarbeit</t>
  </si>
  <si>
    <t>Pflichtmodul A: Technisches-musikalisches Pflichtmodul</t>
  </si>
  <si>
    <t>Modul</t>
  </si>
  <si>
    <t>Lehrveranstaltung</t>
  </si>
  <si>
    <t>Art</t>
  </si>
  <si>
    <t>Uni</t>
  </si>
  <si>
    <t>Absolviert</t>
  </si>
  <si>
    <t>WS SS</t>
  </si>
  <si>
    <t>Semster Angemeldet</t>
  </si>
  <si>
    <t>A.1</t>
  </si>
  <si>
    <t>Adaptive Systems</t>
  </si>
  <si>
    <t>VO</t>
  </si>
  <si>
    <t>TU</t>
  </si>
  <si>
    <t>WS</t>
  </si>
  <si>
    <t>A.2</t>
  </si>
  <si>
    <t>UE</t>
  </si>
  <si>
    <t>A.3</t>
  </si>
  <si>
    <t>Grundlagen der immersiven 3D Audiotechnik</t>
  </si>
  <si>
    <t>KUG</t>
  </si>
  <si>
    <t>A.4</t>
  </si>
  <si>
    <t>Regelungssysteme</t>
  </si>
  <si>
    <t>A.5</t>
  </si>
  <si>
    <t>A.6</t>
  </si>
  <si>
    <t>Technische Akustik</t>
  </si>
  <si>
    <t>SS</t>
  </si>
  <si>
    <t>A.7</t>
  </si>
  <si>
    <t>Wahrscheinlichkeitsrechnung und Stochastische Prozesse</t>
  </si>
  <si>
    <t>A.8</t>
  </si>
  <si>
    <t>A.9</t>
  </si>
  <si>
    <t xml:space="preserve">Geschichte der Elektroakustischen Musik und der Medienkunst 01 </t>
  </si>
  <si>
    <t>Summe erledigt</t>
  </si>
  <si>
    <t xml:space="preserve"> Total</t>
  </si>
  <si>
    <t>Master- Projektarbeit</t>
  </si>
  <si>
    <t xml:space="preserve">Wahlmodul E: Projektmodul </t>
  </si>
  <si>
    <t>E.1</t>
  </si>
  <si>
    <t>Toningenieur-Projekt</t>
  </si>
  <si>
    <t>PR</t>
  </si>
  <si>
    <t>TU/KUG</t>
  </si>
  <si>
    <t>E.2</t>
  </si>
  <si>
    <t xml:space="preserve">Seminar zur Masterarbeit (KUG) </t>
  </si>
  <si>
    <t>SE</t>
  </si>
  <si>
    <t>Masterseminar TI  (TUG)</t>
  </si>
  <si>
    <t>Summe</t>
  </si>
  <si>
    <t>Wahlkataloge</t>
  </si>
  <si>
    <t>Katalog 1: Embedded Audio</t>
  </si>
  <si>
    <t>Fach</t>
  </si>
  <si>
    <t>WS  SS</t>
  </si>
  <si>
    <t>Note Teilschnitt</t>
  </si>
  <si>
    <t>Interesse</t>
  </si>
  <si>
    <t>Notiz</t>
  </si>
  <si>
    <t>Semester Angemeldet</t>
  </si>
  <si>
    <t>Nr</t>
  </si>
  <si>
    <t>Katalog</t>
  </si>
  <si>
    <t>Noten Teilschnitt</t>
  </si>
  <si>
    <t>B1 Pflichtmodul: Embedded Audio</t>
  </si>
  <si>
    <t>B1</t>
  </si>
  <si>
    <t xml:space="preserve">Pflicht Embedded Audio </t>
  </si>
  <si>
    <t xml:space="preserve">Audio Signal Processors </t>
  </si>
  <si>
    <t>C1</t>
  </si>
  <si>
    <t>Wahl Embedded Audio Wahl</t>
  </si>
  <si>
    <t>Elektronische Schaltungstechnik</t>
  </si>
  <si>
    <t>Pflicht Akustik &amp; Aufnahmetechnik</t>
  </si>
  <si>
    <t>Fundamentals of Digital Communications</t>
  </si>
  <si>
    <t>C2</t>
  </si>
  <si>
    <t>Wahl Akustik &amp; Aufnahmetechnik</t>
  </si>
  <si>
    <t>Pflicht Signalverarbeitung</t>
  </si>
  <si>
    <t>Nachrichtentechnik, Labor</t>
  </si>
  <si>
    <t>LU</t>
  </si>
  <si>
    <t>Eingangstests!</t>
  </si>
  <si>
    <t>C3</t>
  </si>
  <si>
    <t>Wahl Signalverarbeitung</t>
  </si>
  <si>
    <t>B4</t>
  </si>
  <si>
    <t>Pflicht Computermusik</t>
  </si>
  <si>
    <t>C4</t>
  </si>
  <si>
    <t>Wahl Computermusik</t>
  </si>
  <si>
    <t>C1 Wahlmodul: Embedded Audio</t>
  </si>
  <si>
    <t>Schaltungstechnik und Elektronik</t>
  </si>
  <si>
    <t xml:space="preserve">C1 </t>
  </si>
  <si>
    <t>Analoge Schaltungstechnik, Labor</t>
  </si>
  <si>
    <t>***</t>
  </si>
  <si>
    <t>Digitale Schaltungstechnik, Labor</t>
  </si>
  <si>
    <t>SSt absolviert</t>
  </si>
  <si>
    <t>SSt gesamt</t>
  </si>
  <si>
    <t>ECTS absolviert</t>
  </si>
  <si>
    <t>ECTS gesamt</t>
  </si>
  <si>
    <t>Fächer absolviert</t>
  </si>
  <si>
    <t>Fächer gesamt</t>
  </si>
  <si>
    <t>Dimensionierung elektronischer Schaltungen</t>
  </si>
  <si>
    <t xml:space="preserve">* </t>
  </si>
  <si>
    <t>Dimensionierung elektronischer Schaltungen, Labor</t>
  </si>
  <si>
    <t>B</t>
  </si>
  <si>
    <t>Vertiefung Pflichtmodul</t>
  </si>
  <si>
    <t>Elektromagnetische Verträglichkeit elektronischer Systeme</t>
  </si>
  <si>
    <t>C</t>
  </si>
  <si>
    <t>Vertiefung Wahlmodul</t>
  </si>
  <si>
    <t>Elektromagnetische Verträglichkeit elektronischer Systeme, Labor</t>
  </si>
  <si>
    <t>D</t>
  </si>
  <si>
    <t>Komplementärmodul</t>
  </si>
  <si>
    <t>Elektronische Schaltungstechnik 3</t>
  </si>
  <si>
    <t>Grundlagen der Mikroelektronik</t>
  </si>
  <si>
    <t>Integrierte Audioelektronik, Seminar</t>
  </si>
  <si>
    <t>Integrierte Schaltungen</t>
  </si>
  <si>
    <t>Layout Techniken</t>
  </si>
  <si>
    <t>Messtechnik 2</t>
  </si>
  <si>
    <t>Messtechnik, Labor</t>
  </si>
  <si>
    <t>Microcontroller</t>
  </si>
  <si>
    <t>Noise and Crosstalk, Modelling and Simulation</t>
  </si>
  <si>
    <t>VU</t>
  </si>
  <si>
    <t>Technische Informatik</t>
  </si>
  <si>
    <t>Datenbanken 1</t>
  </si>
  <si>
    <t>Hardware-Software-Codesign</t>
  </si>
  <si>
    <t>Hardwarebeschreibungssprachen UE</t>
  </si>
  <si>
    <t>Hardwarebeschreibungssprachen VO</t>
  </si>
  <si>
    <t>Mixed-Signal Processing Systems Design</t>
  </si>
  <si>
    <t>Power-Aware Computing</t>
  </si>
  <si>
    <t>Power-Aware Computing, Labor</t>
  </si>
  <si>
    <t>Signalprozessoren</t>
  </si>
  <si>
    <t>Signalprozessoren, Labor</t>
  </si>
  <si>
    <t xml:space="preserve">Technische Informatik 2 </t>
  </si>
  <si>
    <t>Technische Informatik 2</t>
  </si>
  <si>
    <t>Technische Informatik, Labor</t>
  </si>
  <si>
    <t>Softwareenwicklungs Praktikum</t>
  </si>
  <si>
    <t>Nachrichtentechnik</t>
  </si>
  <si>
    <t>Advanced Telecommunications Laboratory</t>
  </si>
  <si>
    <t>Antennas and Propagation</t>
  </si>
  <si>
    <t>Broadcast Systems</t>
  </si>
  <si>
    <t>Communication Networks</t>
  </si>
  <si>
    <t>Information Theory and Coding</t>
  </si>
  <si>
    <t>Mobile Radio Systems</t>
  </si>
  <si>
    <t>Optische Nachrichtentechnik</t>
  </si>
  <si>
    <t>Telekommunikationssysteme</t>
  </si>
  <si>
    <t>Katalog 2: Akustik &amp; Aufnahmetechnik</t>
  </si>
  <si>
    <t>B2 Pflichtmodul:  Akustik &amp; Aufnahmetechnik</t>
  </si>
  <si>
    <t>B2</t>
  </si>
  <si>
    <t>Akustische Messtechnik, Labor (TU Graz)</t>
  </si>
  <si>
    <t>Beschallungstechnik (KUG)</t>
  </si>
  <si>
    <t>Elektroakustik, Labor (TU Graz)</t>
  </si>
  <si>
    <t>Immersive 3D Audiotechnik (KUG)</t>
  </si>
  <si>
    <t>Theoretische Akustik (TU Graz)</t>
  </si>
  <si>
    <t>C2 Wahlmodul: Akustik und Aufnahmetechnik</t>
  </si>
  <si>
    <t>Akustik</t>
  </si>
  <si>
    <t xml:space="preserve">Advanced Acoustics and Audio Engineering A </t>
  </si>
  <si>
    <t xml:space="preserve">Advanced Acoustics and Audio Engineering B </t>
  </si>
  <si>
    <t xml:space="preserve">Akustik für Motor und Fahrzeug </t>
  </si>
  <si>
    <t xml:space="preserve">Akustische Holografie und Holofonie </t>
  </si>
  <si>
    <t xml:space="preserve">Bauphysik und Lärm </t>
  </si>
  <si>
    <t xml:space="preserve">Bauphysik 2, Schallschutz und Akustik </t>
  </si>
  <si>
    <t>Musikalische Akustik 02</t>
  </si>
  <si>
    <t>Psychoakustik 02</t>
  </si>
  <si>
    <t xml:space="preserve">Schwingungsmesstechnik </t>
  </si>
  <si>
    <t xml:space="preserve">Schwingungsmesstechnik, Labor </t>
  </si>
  <si>
    <t xml:space="preserve">Versuchsdesign in der Psychoakustik </t>
  </si>
  <si>
    <t>Aufnahme- und Wiedergabetechnik</t>
  </si>
  <si>
    <t xml:space="preserve">Aufnahmetechnik 2, Labor </t>
  </si>
  <si>
    <t xml:space="preserve">Aufnahmetechnik 03 </t>
  </si>
  <si>
    <t xml:space="preserve">Beschallungstechnik und Klangregie 01 </t>
  </si>
  <si>
    <t xml:space="preserve">Beschallungstechnik und Klangregie 02 </t>
  </si>
  <si>
    <t>Film, Fernsehen, Video TI</t>
  </si>
  <si>
    <t>Video,Film und Filmton</t>
  </si>
  <si>
    <t>Mehrkanaltechnik</t>
  </si>
  <si>
    <t>Sonic Interaction Design</t>
  </si>
  <si>
    <t>Katalog 3: Signalverarbeitung und Sprachkommunikation</t>
  </si>
  <si>
    <t>B3 Pflichtmodul:  Signalverarbeitung und Sprachkommunikation</t>
  </si>
  <si>
    <t xml:space="preserve">B3 </t>
  </si>
  <si>
    <t>Audio Signal Processors</t>
  </si>
  <si>
    <t>Music Information Retrieval 01</t>
  </si>
  <si>
    <t>B3</t>
  </si>
  <si>
    <t>Speech Communication 1</t>
  </si>
  <si>
    <t>Statistical Signal Processing 1</t>
  </si>
  <si>
    <t>C3 Wahlmodul: Signalverarbeitung und Sprachkommunikation</t>
  </si>
  <si>
    <t>Signalverarbeitung (TU Graz)</t>
  </si>
  <si>
    <t xml:space="preserve">C3 </t>
  </si>
  <si>
    <t>Advanced Signal Processing 1, Seminar</t>
  </si>
  <si>
    <t>Advanced Signal Processing 2, Seminar</t>
  </si>
  <si>
    <t xml:space="preserve">Computational Intelligence </t>
  </si>
  <si>
    <t>Digital Signal Processing Laboratory</t>
  </si>
  <si>
    <t>Nonlinear Signal Processing</t>
  </si>
  <si>
    <t xml:space="preserve">Signalanalyse </t>
  </si>
  <si>
    <t>Statistical Signal Processing</t>
  </si>
  <si>
    <t>Sprachkommunikation (TU Graz)</t>
  </si>
  <si>
    <t>Linguistische Grundlagen der Sprachtechnologie</t>
  </si>
  <si>
    <t>Source Coding Theory</t>
  </si>
  <si>
    <t>Speech Communication 2</t>
  </si>
  <si>
    <t>Speech Communication Laboratory</t>
  </si>
  <si>
    <t>Spoken Language in Human and Human-Computer Dialogue</t>
  </si>
  <si>
    <t>Audiosignalverarbeitung</t>
  </si>
  <si>
    <t>Algorithmen in Akustik und Computermusik 02</t>
  </si>
  <si>
    <t xml:space="preserve">Algorithmen in Akustik und Computermusik 02 </t>
  </si>
  <si>
    <t>Audio-Datenanalyse</t>
  </si>
  <si>
    <t>Audio Signal Processing Applications</t>
  </si>
  <si>
    <t>Implementierung von akustischen Algorithmen</t>
  </si>
  <si>
    <t>Music Information Retrieval</t>
  </si>
  <si>
    <t>Music Information Retrieval 02</t>
  </si>
  <si>
    <t>Signalverarbeitung in akustischen MIMO-Systemen</t>
  </si>
  <si>
    <t>Sonifikation - Sound of Science 2</t>
  </si>
  <si>
    <t>Sonifikation - Sound of Science</t>
  </si>
  <si>
    <t>Katalog 4: Computermusik und Multimedia</t>
  </si>
  <si>
    <t>B4 Pflichtmodul:  Akustik &amp; Aufnahmetechnik</t>
  </si>
  <si>
    <t xml:space="preserve">B4  </t>
  </si>
  <si>
    <t xml:space="preserve">Algorithmische Komposition </t>
  </si>
  <si>
    <t xml:space="preserve">Künstlerisches Gestalten mit Klang 01 </t>
  </si>
  <si>
    <t xml:space="preserve">Musikalische Akustik 02 </t>
  </si>
  <si>
    <t>Musikinformatik 02</t>
  </si>
  <si>
    <t xml:space="preserve">Sound Design 01 </t>
  </si>
  <si>
    <t>C4 Wahlmodul: Computermusik und Multimedia</t>
  </si>
  <si>
    <t>Computermusik (KUG)</t>
  </si>
  <si>
    <t xml:space="preserve">C4  </t>
  </si>
  <si>
    <t>Acoustic Ecology – Theory and Practice</t>
  </si>
  <si>
    <t>Algorithmische Komposition</t>
  </si>
  <si>
    <t xml:space="preserve">C4 </t>
  </si>
  <si>
    <t>Ästhetik der Elektronischen Musik 01</t>
  </si>
  <si>
    <t>Ästhetik der Elektronischen Musik 02</t>
  </si>
  <si>
    <t>Computermusiksysteme</t>
  </si>
  <si>
    <t>Computermusik und Multimedia 02</t>
  </si>
  <si>
    <t>Geschichte der Elektroakustischen Musik und der Medienkunst 02</t>
  </si>
  <si>
    <t>Instrumentalmusik und Live-Elektronik</t>
  </si>
  <si>
    <t>Klangsynthese 02</t>
  </si>
  <si>
    <t>Klangsynthese in Echtzeit</t>
  </si>
  <si>
    <t>Sound Design 02</t>
  </si>
  <si>
    <t>Multimedia</t>
  </si>
  <si>
    <t xml:space="preserve">Bildgestützte Messverfahren </t>
  </si>
  <si>
    <t xml:space="preserve">Bildverarbeitung und Mustererkennung </t>
  </si>
  <si>
    <t>KU</t>
  </si>
  <si>
    <t>Installationskunst</t>
  </si>
  <si>
    <t xml:space="preserve">Installationskunst </t>
  </si>
  <si>
    <t xml:space="preserve">Kunst und Neue Medien </t>
  </si>
  <si>
    <t xml:space="preserve">Multimedia Information Systems 1 </t>
  </si>
  <si>
    <t xml:space="preserve">Robot Vision </t>
  </si>
  <si>
    <t>Musiktheorie und musikalische Fertigkeiten (KUG)</t>
  </si>
  <si>
    <t>1 Lehrveranstaltung aus Harmonielehre 01-03</t>
  </si>
  <si>
    <t>2 Lehrveranstaltungen aus Gehörschulung Komposition und Musiktheorie 01-06</t>
  </si>
  <si>
    <t>Arrangement und Angewandte Musik 01</t>
  </si>
  <si>
    <t>Arrangement und Angewandte Musik 02</t>
  </si>
  <si>
    <t>Aufführungspraxis und Klangregie</t>
  </si>
  <si>
    <t>Formenlehre und Werkanalyse 02</t>
  </si>
  <si>
    <t>Harmonische Analyse 02</t>
  </si>
  <si>
    <r>
      <t xml:space="preserve">Instrumentalunterricht 05 </t>
    </r>
    <r>
      <rPr>
        <vertAlign val="superscript"/>
        <sz val="10"/>
        <color theme="1"/>
        <rFont val="Arial"/>
      </rPr>
      <t>2)</t>
    </r>
  </si>
  <si>
    <t>KE</t>
  </si>
  <si>
    <r>
      <t xml:space="preserve">Instrumentalunterricht 06 </t>
    </r>
    <r>
      <rPr>
        <vertAlign val="superscript"/>
        <sz val="10"/>
        <color theme="1"/>
        <rFont val="Arial"/>
      </rPr>
      <t>2)</t>
    </r>
  </si>
  <si>
    <t>Instrumentation 02</t>
  </si>
  <si>
    <t>Technische Entwicklung/Betreuung künstlerischer Arbeiten</t>
  </si>
  <si>
    <t>Bitte selbstständig eintragen!</t>
  </si>
  <si>
    <t>Summen</t>
  </si>
  <si>
    <t>Readme</t>
  </si>
  <si>
    <t>Nach Curriculum : TI Master Version 1.10.2017</t>
  </si>
  <si>
    <r>
      <t xml:space="preserve">Erstellt von </t>
    </r>
    <r>
      <rPr>
        <b/>
        <i/>
        <sz val="10"/>
        <color theme="1"/>
        <rFont val="Calibri"/>
        <scheme val="minor"/>
      </rPr>
      <t>Peter Zach</t>
    </r>
    <r>
      <rPr>
        <sz val="10"/>
        <color theme="1"/>
        <rFont val="Calibri"/>
        <scheme val="minor"/>
      </rPr>
      <t xml:space="preserve"> in Microsoft Excel 365 (gratis von der TU zu beziehen)</t>
    </r>
  </si>
  <si>
    <t>Hallo liebe Toningenieur Studentin, lieber Toningenieur Student.</t>
  </si>
  <si>
    <t>Dieses Masterplanungssheet ermöglicht dir, deinen Weg durch das Sammelsurium an Fächern des Toningnieuer Masters zu finden.</t>
  </si>
  <si>
    <r>
      <rPr>
        <b/>
        <sz val="10"/>
        <color theme="1"/>
        <rFont val="Calibri"/>
        <scheme val="minor"/>
      </rPr>
      <t>ACHTUNG!</t>
    </r>
    <r>
      <rPr>
        <sz val="10"/>
        <color theme="1"/>
        <rFont val="Calibri"/>
        <scheme val="minor"/>
      </rPr>
      <t xml:space="preserve"> Es behandelt den Fall </t>
    </r>
    <r>
      <rPr>
        <b/>
        <sz val="10"/>
        <color theme="1"/>
        <rFont val="Calibri"/>
        <scheme val="minor"/>
      </rPr>
      <t>TI Master 2017</t>
    </r>
    <r>
      <rPr>
        <sz val="10"/>
        <color theme="1"/>
        <rFont val="Calibri"/>
        <scheme val="minor"/>
      </rPr>
      <t xml:space="preserve"> mit abgeschlossenem </t>
    </r>
    <r>
      <rPr>
        <b/>
        <sz val="10"/>
        <color theme="1"/>
        <rFont val="Calibri"/>
        <scheme val="minor"/>
      </rPr>
      <t>TI Bachelor 2012</t>
    </r>
  </si>
  <si>
    <t>Anleitung</t>
  </si>
  <si>
    <t>1) Vertiefungsrichtung Wählen</t>
  </si>
  <si>
    <t>Auf dem Blatt "Übersicht" in der Zelle F2 eine Zahl zwischen 1 und 4 eintragen, welche nach Curriculum die Vertiefungsrichtungen angibt</t>
  </si>
  <si>
    <t>2) Pflicht und Wahlfächer</t>
  </si>
  <si>
    <t>In den Blättern "Pflichtfächer" und "Wahlkataloge" kannst du diverse Informationen eintragen, die dir bei der Planung helfen.</t>
  </si>
  <si>
    <t>Absolviert: Hier trägst du eine   1   ein, falls du das Fach abgeschlossen hast</t>
  </si>
  <si>
    <t>Note:           Deine erhaltene Note</t>
  </si>
  <si>
    <t>Teilschnitt: Diese Spalte dient der späteren Berechnung des Notenschnitts, du musst sie nicht beachten.</t>
  </si>
  <si>
    <t>Interesse:   Hier kannst du ein eigenes Wertungssystem hinzufügen, wenn du in der Planung der Fächer bist. Ich habe ein simples        Sternsystem mit *** für mich benutzt.</t>
  </si>
  <si>
    <t>Notiz:           Für Notizen, was sonst ;)</t>
  </si>
  <si>
    <t>Angemeldetes Semster: Das wird im Punkt Planung behandelt.</t>
  </si>
  <si>
    <t>Die Tabellen rechts im Blatt "Wahlkataloge" dienen der Zwischenberechnung aber auch einer kleinen Zwischenübersicht.</t>
  </si>
  <si>
    <t xml:space="preserve">Anhand der Spalten "Absolviert" und "Note" werden alle Informationen auf dem Blatt "Übersicht" zusammengefasst. Hier sollte immer ersichtlich sein, wie viel noch zum ordentlichen Abschluss fehlt. Die Rosa markierten Felder für Note im Übersichtsblatt berechnen die Note, welche schlussendlich on Masterzeugnis aufscheint. </t>
  </si>
  <si>
    <t>Die Noten sind nach ECTS gewichtet, nach dem Schema: (Note A * ECTS A + Note B * ECTS B) / Summe ECTS A &amp; B</t>
  </si>
  <si>
    <t>3) Freifächer</t>
  </si>
  <si>
    <t xml:space="preserve">Im Blatt "Freifächer" gilt das Gleiche wie unter Punkt 2, nur mit dem Zusatz, dass du die Fächer selbst eintragen musst. Es wird alles berechnet, was sich zwischen den gelben Balken befindet. </t>
  </si>
  <si>
    <t>4) Planung</t>
  </si>
  <si>
    <t xml:space="preserve">Unter dem Blatt "Übersicht" findest du noch ein weiteres Feature, nämlich die Planung der Semester. </t>
  </si>
  <si>
    <t xml:space="preserve">Hier kannst du eintragen, in welchem Semster du gedenkst eine LV zu absolvieren. </t>
  </si>
  <si>
    <t>Dafür trägst du in den Fächer Blättern in der Spalte "Angemeldetes Semester" eine Zahl oder einen Text für ein Semster ein.</t>
  </si>
  <si>
    <t>Beispiel: w17 für das Wintersemester 2017</t>
  </si>
  <si>
    <t>Wenn du nun auf dem Übersichtsblatt in der Zelle M4 w17 einträgst, werden dir in der Tabelle alle geplanten SSt, ECTS und Fächer für das Semster angezeigt.</t>
  </si>
  <si>
    <t>Beispiel</t>
  </si>
  <si>
    <t xml:space="preserve">Um einen beispielhafeten Überblick über das Sheet zu bekommen wurden einige Daten bereits eingetragen, diese sollten vor dem ersten gebrauch gelöscht werden. </t>
  </si>
  <si>
    <t>Beispieldaten wurden nur im Wahlkataloge Sheet unter Embedded Audio und im Freifachsheet eingeragen.</t>
  </si>
  <si>
    <t>Bei Problemen mit dem Sheet gebt bitte eine Meldung an die STV weiter.</t>
  </si>
  <si>
    <t>Ansonsten frohes planen :)</t>
  </si>
  <si>
    <t>lg Peter Zach</t>
  </si>
  <si>
    <t>Release Notes</t>
  </si>
  <si>
    <t>v1.1</t>
  </si>
  <si>
    <t>Regelungssysteme VO / UE        SS --&gt; WS</t>
  </si>
  <si>
    <t>Anmerkung: Diese Änderung ist nicht im Currikulum vermerkt, aber in TUG und KUG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</si>
</sst>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font>
      <sz val="12"/>
      <color theme="1"/>
      <name val="Calibri"/>
      <scheme val="minor"/>
    </font>
    <font>
      <u/>
      <sz val="10"/>
      <color indexed="4"/>
      <name val="Arial"/>
    </font>
    <font>
      <sz val="16"/>
      <color theme="1"/>
      <name val="Calibri"/>
      <scheme val="minor"/>
    </font>
    <font>
      <b/>
      <sz val="24"/>
      <color theme="1"/>
      <name val="Calibri"/>
      <scheme val="minor"/>
    </font>
    <font>
      <sz val="20"/>
      <color theme="1"/>
      <name val="Calibri"/>
      <scheme val="minor"/>
    </font>
    <font>
      <b/>
      <sz val="18"/>
      <color theme="1"/>
      <name val="Calibri"/>
      <scheme val="minor"/>
    </font>
    <font>
      <sz val="18"/>
      <color theme="1"/>
      <name val="Calibri"/>
      <scheme val="minor"/>
    </font>
    <font>
      <b/>
      <sz val="12"/>
      <color theme="1"/>
      <name val="Calibri"/>
      <scheme val="minor"/>
    </font>
    <font>
      <sz val="14"/>
      <color theme="1"/>
      <name val="Calibri"/>
      <scheme val="minor"/>
    </font>
    <font>
      <sz val="24"/>
      <color theme="1"/>
      <name val="Calibri"/>
      <scheme val="minor"/>
    </font>
    <font>
      <sz val="12"/>
      <name val="Calibri"/>
      <scheme val="minor"/>
    </font>
    <font>
      <b/>
      <sz val="12"/>
      <name val="Calibri"/>
      <scheme val="minor"/>
    </font>
    <font>
      <b/>
      <sz val="20"/>
      <color indexed="64"/>
      <name val="Calibri"/>
    </font>
    <font>
      <b/>
      <sz val="12"/>
      <name val="Arial"/>
    </font>
    <font>
      <b/>
      <sz val="9"/>
      <name val="Arial"/>
    </font>
    <font>
      <sz val="10"/>
      <name val="Arial"/>
    </font>
    <font>
      <sz val="10"/>
      <color theme="1"/>
      <name val="Calibri"/>
      <scheme val="minor"/>
    </font>
    <font>
      <sz val="12"/>
      <name val="Arial"/>
    </font>
    <font>
      <b/>
      <sz val="10"/>
      <color theme="1"/>
      <name val="Calibri"/>
      <scheme val="minor"/>
    </font>
    <font>
      <b/>
      <sz val="16"/>
      <color theme="1"/>
      <name val="Calibri"/>
      <scheme val="minor"/>
    </font>
    <font>
      <b/>
      <sz val="14"/>
      <name val="Arial"/>
    </font>
    <font>
      <sz val="10"/>
      <color theme="1"/>
      <name val="Arial"/>
    </font>
    <font>
      <sz val="9"/>
      <color theme="1"/>
      <name val="Arial"/>
    </font>
    <font>
      <b/>
      <sz val="9"/>
      <color theme="1"/>
      <name val="Arial"/>
    </font>
    <font>
      <sz val="11"/>
      <color indexed="23"/>
      <name val="Arial"/>
    </font>
    <font>
      <sz val="9"/>
      <name val="Arial"/>
    </font>
    <font>
      <sz val="10"/>
      <color indexed="23"/>
      <name val="Arial"/>
    </font>
    <font>
      <sz val="10"/>
      <color indexed="64"/>
      <name val="Arial"/>
    </font>
    <font>
      <b/>
      <sz val="10"/>
      <name val="Arial"/>
    </font>
    <font>
      <sz val="11"/>
      <color indexed="23"/>
      <name val="Calibri"/>
    </font>
    <font>
      <b/>
      <sz val="9"/>
      <color theme="9" tint="-0.249977111117893"/>
      <name val="Arial"/>
    </font>
    <font>
      <i/>
      <sz val="10"/>
      <color theme="1"/>
      <name val="Calibri"/>
      <scheme val="minor"/>
    </font>
    <font>
      <vertAlign val="superscript"/>
      <sz val="10"/>
      <color theme="1"/>
      <name val="Arial"/>
    </font>
    <font>
      <b/>
      <i/>
      <sz val="10"/>
      <color theme="1"/>
      <name val="Calibri"/>
      <scheme val="minor"/>
    </font>
    <font>
      <sz val="10"/>
      <name val="Arial"/>
      <family val="2"/>
    </font>
  </fonts>
  <fills count="18">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CAEA"/>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indexed="5"/>
        <bgColor indexed="64"/>
      </patternFill>
    </fill>
    <fill>
      <patternFill patternType="solid">
        <fgColor indexed="43"/>
        <bgColor indexed="64"/>
      </patternFill>
    </fill>
    <fill>
      <patternFill patternType="solid">
        <fgColor rgb="FFFFFD9A"/>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79998168889431442"/>
        <bgColor indexed="64"/>
      </patternFill>
    </fill>
  </fills>
  <borders count="24">
    <border>
      <left/>
      <right/>
      <top/>
      <bottom/>
      <diagonal/>
    </border>
    <border>
      <left/>
      <right/>
      <top/>
      <bottom/>
      <diagonal/>
    </border>
    <border>
      <left/>
      <right/>
      <top/>
      <bottom style="medium">
        <color theme="1"/>
      </bottom>
      <diagonal/>
    </border>
    <border>
      <left/>
      <right style="medium">
        <color theme="1"/>
      </right>
      <top/>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theme="1"/>
      </left>
      <right style="thin">
        <color theme="1"/>
      </right>
      <top style="thin">
        <color theme="1"/>
      </top>
      <bottom style="medium">
        <color theme="1"/>
      </bottom>
      <diagonal/>
    </border>
  </borders>
  <cellStyleXfs count="3">
    <xf numFmtId="0" fontId="0" fillId="0" borderId="1"/>
    <xf numFmtId="0" fontId="1" fillId="0" borderId="1" applyBorder="0"/>
    <xf numFmtId="0" fontId="1" fillId="0" borderId="1" applyNumberFormat="0" applyFill="0" applyBorder="0">
      <alignment vertical="top"/>
    </xf>
  </cellStyleXfs>
  <cellXfs count="240">
    <xf numFmtId="0" fontId="0" fillId="0" borderId="1" xfId="0" applyBorder="1"/>
    <xf numFmtId="49" fontId="2" fillId="0" borderId="2" xfId="0" applyNumberFormat="1" applyFont="1" applyBorder="1" applyAlignment="1">
      <alignment horizontal="left" vertical="center" wrapText="1"/>
    </xf>
    <xf numFmtId="0" fontId="0" fillId="0" borderId="2" xfId="0" applyBorder="1" applyAlignment="1">
      <alignment horizontal="right"/>
    </xf>
    <xf numFmtId="49" fontId="4" fillId="2" borderId="1" xfId="0" applyNumberFormat="1" applyFont="1" applyFill="1" applyBorder="1" applyAlignment="1">
      <alignment horizontal="left" wrapText="1"/>
    </xf>
    <xf numFmtId="0" fontId="3" fillId="2" borderId="1" xfId="0" applyFont="1" applyFill="1" applyBorder="1" applyAlignment="1">
      <alignment horizontal="left" wrapText="1"/>
    </xf>
    <xf numFmtId="0" fontId="0" fillId="2" borderId="1" xfId="0" applyFill="1" applyBorder="1"/>
    <xf numFmtId="0" fontId="0" fillId="2" borderId="1" xfId="0" applyFill="1" applyBorder="1" applyAlignment="1">
      <alignment horizontal="right"/>
    </xf>
    <xf numFmtId="49" fontId="4" fillId="0" borderId="1" xfId="0" applyNumberFormat="1" applyFont="1" applyBorder="1" applyAlignment="1">
      <alignment horizontal="left" wrapText="1"/>
    </xf>
    <xf numFmtId="0" fontId="3" fillId="0" borderId="1" xfId="0" applyFont="1" applyBorder="1" applyAlignment="1">
      <alignment horizontal="left" wrapText="1"/>
    </xf>
    <xf numFmtId="0" fontId="0" fillId="0" borderId="1" xfId="0" applyBorder="1"/>
    <xf numFmtId="0" fontId="0" fillId="0" borderId="1" xfId="0" applyBorder="1" applyAlignment="1">
      <alignment horizontal="right"/>
    </xf>
    <xf numFmtId="0" fontId="5" fillId="0" borderId="1" xfId="0" applyFont="1" applyBorder="1" applyAlignment="1">
      <alignment horizontal="left"/>
    </xf>
    <xf numFmtId="0" fontId="6" fillId="0" borderId="3" xfId="0" applyFont="1" applyBorder="1" applyAlignment="1">
      <alignment horizontal="left"/>
    </xf>
    <xf numFmtId="0" fontId="5" fillId="3" borderId="4" xfId="0" applyFont="1" applyFill="1" applyBorder="1" applyAlignment="1">
      <alignment horizontal="center" wrapText="1"/>
    </xf>
    <xf numFmtId="0" fontId="6" fillId="0" borderId="1" xfId="0" applyFont="1" applyBorder="1" applyAlignment="1">
      <alignment horizontal="left"/>
    </xf>
    <xf numFmtId="0" fontId="0" fillId="0" borderId="10" xfId="0" applyBorder="1"/>
    <xf numFmtId="0" fontId="7" fillId="6" borderId="10" xfId="0" applyFont="1" applyFill="1" applyBorder="1" applyAlignment="1">
      <alignment horizontal="center"/>
    </xf>
    <xf numFmtId="0" fontId="0" fillId="0" borderId="11" xfId="0" applyBorder="1"/>
    <xf numFmtId="0" fontId="0" fillId="0" borderId="12" xfId="0" applyBorder="1"/>
    <xf numFmtId="0" fontId="8" fillId="2" borderId="1" xfId="0" applyFont="1" applyFill="1" applyBorder="1" applyAlignment="1">
      <alignment horizontal="center"/>
    </xf>
    <xf numFmtId="0" fontId="8" fillId="2" borderId="12" xfId="0" applyFont="1" applyFill="1" applyBorder="1" applyAlignment="1">
      <alignment horizontal="center"/>
    </xf>
    <xf numFmtId="0" fontId="0" fillId="7" borderId="11" xfId="0" applyFill="1" applyBorder="1"/>
    <xf numFmtId="0" fontId="0" fillId="7" borderId="1" xfId="0" applyFill="1" applyBorder="1" applyAlignment="1">
      <alignment horizontal="left"/>
    </xf>
    <xf numFmtId="0" fontId="0" fillId="7" borderId="1" xfId="0" applyFill="1" applyBorder="1"/>
    <xf numFmtId="0" fontId="7" fillId="0" borderId="1" xfId="0" applyFont="1" applyBorder="1"/>
    <xf numFmtId="0" fontId="7" fillId="0" borderId="12" xfId="0" applyFont="1" applyBorder="1"/>
    <xf numFmtId="0" fontId="0" fillId="0" borderId="11" xfId="0" applyBorder="1" applyAlignment="1">
      <alignment horizontal="right"/>
    </xf>
    <xf numFmtId="0" fontId="0" fillId="0" borderId="1" xfId="0" applyBorder="1" applyAlignment="1">
      <alignment horizontal="center"/>
    </xf>
    <xf numFmtId="0" fontId="0" fillId="0" borderId="12" xfId="0" applyBorder="1" applyAlignment="1">
      <alignment horizontal="center"/>
    </xf>
    <xf numFmtId="2" fontId="0" fillId="0" borderId="1" xfId="0" applyNumberFormat="1" applyBorder="1"/>
    <xf numFmtId="0" fontId="0" fillId="3" borderId="11" xfId="0" applyFill="1" applyBorder="1" applyAlignment="1">
      <alignment horizontal="right"/>
    </xf>
    <xf numFmtId="0" fontId="0" fillId="3" borderId="1" xfId="0" applyFill="1" applyBorder="1" applyAlignment="1">
      <alignment horizontal="center"/>
    </xf>
    <xf numFmtId="0" fontId="0" fillId="3" borderId="1" xfId="0" applyFill="1" applyBorder="1"/>
    <xf numFmtId="1" fontId="2" fillId="8" borderId="1" xfId="0" applyNumberFormat="1" applyFont="1" applyFill="1" applyBorder="1" applyAlignment="1">
      <alignment horizontal="center" vertical="center"/>
    </xf>
    <xf numFmtId="0" fontId="0" fillId="0" borderId="14" xfId="0" applyBorder="1"/>
    <xf numFmtId="0" fontId="0" fillId="0" borderId="13" xfId="0" applyBorder="1" applyAlignment="1">
      <alignment horizontal="center"/>
    </xf>
    <xf numFmtId="0" fontId="0" fillId="0" borderId="15" xfId="0" applyBorder="1" applyAlignment="1">
      <alignment horizontal="center"/>
    </xf>
    <xf numFmtId="0" fontId="10" fillId="9" borderId="11" xfId="0" applyFont="1" applyFill="1" applyBorder="1"/>
    <xf numFmtId="0" fontId="11" fillId="9" borderId="1" xfId="0" applyFont="1" applyFill="1" applyBorder="1"/>
    <xf numFmtId="0" fontId="11" fillId="9" borderId="12" xfId="0" applyFont="1" applyFill="1" applyBorder="1"/>
    <xf numFmtId="0" fontId="11" fillId="9" borderId="14" xfId="0" applyFont="1" applyFill="1" applyBorder="1"/>
    <xf numFmtId="0" fontId="11" fillId="10" borderId="13" xfId="0" applyFont="1" applyFill="1" applyBorder="1" applyAlignment="1">
      <alignment horizontal="center"/>
    </xf>
    <xf numFmtId="0" fontId="11" fillId="10" borderId="15" xfId="0" applyFont="1" applyFill="1" applyBorder="1" applyAlignment="1">
      <alignment horizontal="center"/>
    </xf>
    <xf numFmtId="0" fontId="0" fillId="7" borderId="1" xfId="0" applyFill="1" applyBorder="1" applyAlignment="1">
      <alignment horizontal="center"/>
    </xf>
    <xf numFmtId="0" fontId="0" fillId="0" borderId="1" xfId="0" applyBorder="1" applyAlignment="1">
      <alignment horizontal="left"/>
    </xf>
    <xf numFmtId="0" fontId="0" fillId="2" borderId="1" xfId="0" applyFill="1" applyBorder="1" applyAlignment="1">
      <alignment horizontal="center"/>
    </xf>
    <xf numFmtId="0" fontId="0" fillId="9" borderId="11" xfId="0" applyFill="1" applyBorder="1" applyAlignment="1">
      <alignment horizontal="right"/>
    </xf>
    <xf numFmtId="0" fontId="0" fillId="9" borderId="1" xfId="0" applyFill="1" applyBorder="1"/>
    <xf numFmtId="0" fontId="7" fillId="9" borderId="1" xfId="0" applyFont="1" applyFill="1" applyBorder="1" applyAlignment="1">
      <alignment horizontal="center"/>
    </xf>
    <xf numFmtId="0" fontId="7" fillId="9" borderId="12" xfId="0" applyFont="1" applyFill="1" applyBorder="1" applyAlignment="1">
      <alignment horizontal="center"/>
    </xf>
    <xf numFmtId="0" fontId="7" fillId="10" borderId="11" xfId="0" applyFont="1" applyFill="1" applyBorder="1" applyAlignment="1">
      <alignment horizontal="right"/>
    </xf>
    <xf numFmtId="0" fontId="0" fillId="10" borderId="1" xfId="0" applyFill="1" applyBorder="1" applyAlignment="1">
      <alignment horizontal="right"/>
    </xf>
    <xf numFmtId="0" fontId="7" fillId="10" borderId="1" xfId="0" applyFont="1" applyFill="1" applyBorder="1" applyAlignment="1">
      <alignment horizontal="center"/>
    </xf>
    <xf numFmtId="0" fontId="7" fillId="10" borderId="12" xfId="0" applyFont="1" applyFill="1" applyBorder="1" applyAlignment="1">
      <alignment horizontal="center"/>
    </xf>
    <xf numFmtId="0" fontId="7" fillId="10" borderId="14" xfId="0" applyFont="1" applyFill="1" applyBorder="1" applyAlignment="1">
      <alignment horizontal="right"/>
    </xf>
    <xf numFmtId="0" fontId="0" fillId="10" borderId="13" xfId="0" applyFill="1" applyBorder="1" applyAlignment="1">
      <alignment horizontal="right"/>
    </xf>
    <xf numFmtId="0" fontId="7" fillId="10" borderId="13" xfId="0" applyFont="1" applyFill="1" applyBorder="1" applyAlignment="1">
      <alignment horizontal="center"/>
    </xf>
    <xf numFmtId="0" fontId="7" fillId="10" borderId="15" xfId="0" applyFont="1" applyFill="1" applyBorder="1" applyAlignment="1">
      <alignment horizontal="center"/>
    </xf>
    <xf numFmtId="0" fontId="8" fillId="2" borderId="1" xfId="0" applyFont="1" applyFill="1" applyBorder="1" applyAlignment="1">
      <alignment horizontal="right"/>
    </xf>
    <xf numFmtId="1" fontId="0" fillId="0" borderId="1" xfId="0" applyNumberFormat="1" applyBorder="1" applyAlignment="1">
      <alignment horizontal="center"/>
    </xf>
    <xf numFmtId="0" fontId="0" fillId="3" borderId="1" xfId="0" applyFill="1" applyBorder="1" applyAlignment="1">
      <alignment horizontal="right"/>
    </xf>
    <xf numFmtId="0" fontId="0" fillId="3" borderId="14" xfId="0" applyFill="1" applyBorder="1" applyAlignment="1">
      <alignment horizontal="right"/>
    </xf>
    <xf numFmtId="0" fontId="0" fillId="3" borderId="13" xfId="0" applyFill="1" applyBorder="1" applyAlignment="1">
      <alignment horizontal="center"/>
    </xf>
    <xf numFmtId="0" fontId="0" fillId="0" borderId="13" xfId="0" applyBorder="1"/>
    <xf numFmtId="1" fontId="2" fillId="8" borderId="13" xfId="0" applyNumberFormat="1" applyFont="1" applyFill="1" applyBorder="1" applyAlignment="1">
      <alignment horizontal="center" vertical="center"/>
    </xf>
    <xf numFmtId="0" fontId="0" fillId="0" borderId="15" xfId="0" applyBorder="1"/>
    <xf numFmtId="1" fontId="0" fillId="0" borderId="1" xfId="0" applyNumberFormat="1" applyBorder="1"/>
    <xf numFmtId="49" fontId="0" fillId="0" borderId="1" xfId="0" applyNumberFormat="1" applyBorder="1"/>
    <xf numFmtId="0" fontId="12" fillId="0" borderId="1" xfId="0" applyFont="1" applyBorder="1" applyAlignment="1">
      <alignment horizontal="center"/>
    </xf>
    <xf numFmtId="0" fontId="13" fillId="11" borderId="16" xfId="0" quotePrefix="1" applyFont="1" applyFill="1" applyBorder="1" applyAlignment="1">
      <alignment horizontal="left"/>
    </xf>
    <xf numFmtId="0" fontId="0" fillId="11" borderId="17" xfId="0" applyFill="1" applyBorder="1" applyAlignment="1">
      <alignment horizontal="left"/>
    </xf>
    <xf numFmtId="0" fontId="14" fillId="11" borderId="17" xfId="0" applyFont="1" applyFill="1" applyBorder="1" applyAlignment="1">
      <alignment horizontal="center"/>
    </xf>
    <xf numFmtId="164" fontId="14" fillId="11" borderId="17" xfId="0" applyNumberFormat="1" applyFont="1" applyFill="1" applyBorder="1" applyAlignment="1">
      <alignment horizontal="center"/>
    </xf>
    <xf numFmtId="164" fontId="14" fillId="11" borderId="17" xfId="0" quotePrefix="1" applyNumberFormat="1" applyFont="1" applyFill="1" applyBorder="1" applyAlignment="1">
      <alignment horizontal="center" wrapText="1"/>
    </xf>
    <xf numFmtId="0" fontId="0" fillId="11" borderId="17" xfId="0" applyFill="1" applyBorder="1" applyAlignment="1">
      <alignment wrapText="1"/>
    </xf>
    <xf numFmtId="0" fontId="0" fillId="11" borderId="18" xfId="0" applyFill="1" applyBorder="1" applyAlignment="1">
      <alignment wrapText="1"/>
    </xf>
    <xf numFmtId="0" fontId="14" fillId="11" borderId="14" xfId="0" applyFont="1" applyFill="1" applyBorder="1" applyAlignment="1">
      <alignment horizontal="left"/>
    </xf>
    <xf numFmtId="0" fontId="14" fillId="11" borderId="13" xfId="0" applyFont="1" applyFill="1" applyBorder="1" applyAlignment="1">
      <alignment horizontal="left"/>
    </xf>
    <xf numFmtId="0" fontId="14" fillId="11" borderId="13" xfId="0" quotePrefix="1" applyFont="1" applyFill="1" applyBorder="1" applyAlignment="1">
      <alignment horizontal="center"/>
    </xf>
    <xf numFmtId="0" fontId="14" fillId="11" borderId="13" xfId="0" applyFont="1" applyFill="1" applyBorder="1" applyAlignment="1">
      <alignment horizontal="center"/>
    </xf>
    <xf numFmtId="164" fontId="14" fillId="11" borderId="13" xfId="0" applyNumberFormat="1" applyFont="1" applyFill="1" applyBorder="1" applyAlignment="1">
      <alignment horizontal="center"/>
    </xf>
    <xf numFmtId="164" fontId="14" fillId="11" borderId="13" xfId="0" applyNumberFormat="1" applyFont="1" applyFill="1" applyBorder="1" applyAlignment="1">
      <alignment horizontal="center" wrapText="1"/>
    </xf>
    <xf numFmtId="164" fontId="14" fillId="11" borderId="18" xfId="0" applyNumberFormat="1" applyFont="1" applyFill="1" applyBorder="1" applyAlignment="1">
      <alignment horizontal="center" wrapText="1"/>
    </xf>
    <xf numFmtId="0" fontId="15" fillId="0" borderId="1" xfId="0" applyFont="1" applyBorder="1"/>
    <xf numFmtId="0" fontId="1" fillId="0" borderId="1" xfId="2" quotePrefix="1" applyFont="1" applyBorder="1" applyAlignment="1">
      <alignment horizontal="left"/>
    </xf>
    <xf numFmtId="0" fontId="15" fillId="0" borderId="1" xfId="0" applyFont="1" applyBorder="1" applyAlignment="1">
      <alignment horizontal="center"/>
    </xf>
    <xf numFmtId="0" fontId="16" fillId="0" borderId="1" xfId="0" applyFont="1" applyBorder="1" applyAlignment="1">
      <alignment horizontal="center"/>
    </xf>
    <xf numFmtId="0" fontId="1" fillId="0" borderId="1" xfId="2" applyFont="1" applyBorder="1" applyAlignment="1"/>
    <xf numFmtId="0" fontId="1" fillId="0" borderId="1" xfId="0" quotePrefix="1" applyFont="1" applyBorder="1" applyAlignment="1">
      <alignment horizontal="left"/>
    </xf>
    <xf numFmtId="0" fontId="7" fillId="11" borderId="17" xfId="0" applyFont="1" applyFill="1" applyBorder="1" applyAlignment="1">
      <alignment horizontal="right"/>
    </xf>
    <xf numFmtId="0" fontId="7" fillId="11" borderId="18" xfId="0" applyFont="1" applyFill="1" applyBorder="1" applyAlignment="1">
      <alignment horizontal="left"/>
    </xf>
    <xf numFmtId="0" fontId="14" fillId="11" borderId="18" xfId="0" applyFont="1" applyFill="1" applyBorder="1" applyAlignment="1">
      <alignment horizontal="center"/>
    </xf>
    <xf numFmtId="0" fontId="14" fillId="11" borderId="17" xfId="0" quotePrefix="1" applyFont="1" applyFill="1" applyBorder="1" applyAlignment="1">
      <alignment horizontal="center"/>
    </xf>
    <xf numFmtId="164" fontId="14" fillId="11" borderId="17" xfId="0" applyNumberFormat="1" applyFont="1" applyFill="1" applyBorder="1" applyAlignment="1">
      <alignment horizontal="center" wrapText="1"/>
    </xf>
    <xf numFmtId="0" fontId="15" fillId="0" borderId="1" xfId="0" quotePrefix="1" applyFont="1" applyBorder="1" applyAlignment="1">
      <alignment horizontal="left"/>
    </xf>
    <xf numFmtId="0" fontId="15" fillId="0" borderId="9" xfId="0" applyFont="1" applyBorder="1" applyAlignment="1">
      <alignment horizontal="left"/>
    </xf>
    <xf numFmtId="0" fontId="16" fillId="0" borderId="1" xfId="0" applyFont="1" applyBorder="1"/>
    <xf numFmtId="0" fontId="16" fillId="0" borderId="1" xfId="0" applyFont="1" applyBorder="1" applyAlignment="1">
      <alignment horizontal="left" wrapText="1"/>
    </xf>
    <xf numFmtId="0" fontId="1" fillId="0" borderId="1" xfId="2" quotePrefix="1" applyFont="1" applyBorder="1" applyAlignment="1">
      <alignment horizontal="left" wrapText="1"/>
    </xf>
    <xf numFmtId="0" fontId="15" fillId="0" borderId="1" xfId="0" applyFont="1" applyBorder="1" applyAlignment="1">
      <alignment horizontal="center" vertical="center"/>
    </xf>
    <xf numFmtId="0" fontId="7" fillId="11" borderId="17" xfId="0" applyFont="1" applyFill="1" applyBorder="1" applyAlignment="1">
      <alignment horizontal="left"/>
    </xf>
    <xf numFmtId="0" fontId="17" fillId="11" borderId="17" xfId="0" applyFont="1" applyFill="1" applyBorder="1" applyAlignment="1">
      <alignment horizontal="center"/>
    </xf>
    <xf numFmtId="0" fontId="18" fillId="0" borderId="1" xfId="0" applyFont="1" applyBorder="1"/>
    <xf numFmtId="0" fontId="19" fillId="12" borderId="1" xfId="0" applyFont="1" applyFill="1" applyBorder="1" applyAlignment="1">
      <alignment horizontal="center" vertical="center"/>
    </xf>
    <xf numFmtId="0" fontId="20" fillId="13" borderId="8" xfId="0" applyFont="1" applyFill="1" applyBorder="1" applyAlignment="1">
      <alignment horizontal="left"/>
    </xf>
    <xf numFmtId="0" fontId="20" fillId="13" borderId="9" xfId="0" applyFont="1" applyFill="1" applyBorder="1" applyAlignment="1">
      <alignment horizontal="left"/>
    </xf>
    <xf numFmtId="0" fontId="14" fillId="13" borderId="9" xfId="0" applyFont="1" applyFill="1" applyBorder="1" applyAlignment="1">
      <alignment horizontal="center"/>
    </xf>
    <xf numFmtId="164" fontId="14" fillId="13" borderId="9" xfId="0" applyNumberFormat="1" applyFont="1" applyFill="1" applyBorder="1" applyAlignment="1">
      <alignment horizontal="center"/>
    </xf>
    <xf numFmtId="164" fontId="14" fillId="13" borderId="9" xfId="0" quotePrefix="1" applyNumberFormat="1" applyFont="1" applyFill="1" applyBorder="1" applyAlignment="1">
      <alignment horizontal="center"/>
    </xf>
    <xf numFmtId="164" fontId="14" fillId="13" borderId="10" xfId="0" applyNumberFormat="1" applyFont="1" applyFill="1" applyBorder="1" applyAlignment="1">
      <alignment horizontal="center"/>
    </xf>
    <xf numFmtId="0" fontId="14" fillId="13" borderId="11" xfId="0" applyFont="1" applyFill="1" applyBorder="1" applyAlignment="1">
      <alignment horizontal="left"/>
    </xf>
    <xf numFmtId="0" fontId="14" fillId="13" borderId="1" xfId="0" applyFont="1" applyFill="1" applyBorder="1" applyAlignment="1">
      <alignment horizontal="left"/>
    </xf>
    <xf numFmtId="0" fontId="14" fillId="13" borderId="1" xfId="0" quotePrefix="1" applyFont="1" applyFill="1" applyBorder="1" applyAlignment="1">
      <alignment horizontal="center"/>
    </xf>
    <xf numFmtId="0" fontId="14" fillId="13" borderId="1" xfId="0" applyFont="1" applyFill="1" applyBorder="1" applyAlignment="1">
      <alignment horizontal="center"/>
    </xf>
    <xf numFmtId="164" fontId="14" fillId="13" borderId="1" xfId="0" applyNumberFormat="1" applyFont="1" applyFill="1" applyBorder="1" applyAlignment="1">
      <alignment horizontal="center"/>
    </xf>
    <xf numFmtId="0" fontId="14" fillId="13" borderId="1" xfId="0" applyFont="1" applyFill="1" applyBorder="1" applyAlignment="1">
      <alignment horizontal="center" wrapText="1"/>
    </xf>
    <xf numFmtId="164" fontId="14" fillId="13" borderId="1" xfId="0" applyNumberFormat="1" applyFont="1" applyFill="1" applyBorder="1" applyAlignment="1">
      <alignment horizontal="center" wrapText="1"/>
    </xf>
    <xf numFmtId="164" fontId="14" fillId="13" borderId="12" xfId="0" applyNumberFormat="1" applyFont="1" applyFill="1" applyBorder="1" applyAlignment="1">
      <alignment horizontal="center" wrapText="1"/>
    </xf>
    <xf numFmtId="0" fontId="7" fillId="9" borderId="19" xfId="0" applyFont="1" applyFill="1" applyBorder="1" applyAlignment="1">
      <alignment horizontal="center"/>
    </xf>
    <xf numFmtId="0" fontId="7" fillId="9" borderId="19" xfId="0" applyFont="1" applyFill="1" applyBorder="1" applyAlignment="1">
      <alignment horizontal="center" wrapText="1"/>
    </xf>
    <xf numFmtId="0" fontId="7" fillId="13" borderId="16" xfId="0" applyFont="1" applyFill="1" applyBorder="1"/>
    <xf numFmtId="0" fontId="7" fillId="13" borderId="17" xfId="0" applyFont="1" applyFill="1" applyBorder="1"/>
    <xf numFmtId="0" fontId="7" fillId="13" borderId="17" xfId="0" applyFont="1" applyFill="1" applyBorder="1" applyAlignment="1">
      <alignment horizontal="center"/>
    </xf>
    <xf numFmtId="0" fontId="7" fillId="13" borderId="18" xfId="0" applyFont="1" applyFill="1" applyBorder="1" applyAlignment="1">
      <alignment horizontal="center"/>
    </xf>
    <xf numFmtId="0" fontId="0" fillId="14" borderId="20" xfId="0" applyFill="1" applyBorder="1"/>
    <xf numFmtId="49" fontId="15" fillId="0" borderId="1" xfId="0" applyNumberFormat="1" applyFont="1" applyBorder="1" applyAlignment="1">
      <alignment horizontal="left"/>
    </xf>
    <xf numFmtId="0" fontId="1" fillId="0" borderId="1" xfId="2" applyFont="1" applyBorder="1" applyAlignment="1">
      <alignment horizontal="justify" vertical="center"/>
    </xf>
    <xf numFmtId="0" fontId="21" fillId="0" borderId="1" xfId="0" applyFont="1" applyBorder="1" applyAlignment="1">
      <alignment horizontal="center" vertical="center"/>
    </xf>
    <xf numFmtId="0" fontId="16" fillId="0" borderId="1" xfId="0" applyFont="1" applyBorder="1" applyAlignment="1">
      <alignment horizontal="left"/>
    </xf>
    <xf numFmtId="0" fontId="0" fillId="14" borderId="21" xfId="0" applyFill="1" applyBorder="1"/>
    <xf numFmtId="0" fontId="14" fillId="13" borderId="17" xfId="0" applyFont="1" applyFill="1" applyBorder="1" applyAlignment="1">
      <alignment horizontal="left"/>
    </xf>
    <xf numFmtId="164" fontId="14" fillId="13" borderId="17" xfId="0" applyNumberFormat="1" applyFont="1" applyFill="1" applyBorder="1" applyAlignment="1">
      <alignment horizontal="center"/>
    </xf>
    <xf numFmtId="164" fontId="14" fillId="13" borderId="18" xfId="0" applyNumberFormat="1" applyFont="1" applyFill="1" applyBorder="1" applyAlignment="1">
      <alignment horizontal="center"/>
    </xf>
    <xf numFmtId="0" fontId="15" fillId="0" borderId="1" xfId="0" applyFont="1" applyBorder="1" applyAlignment="1">
      <alignment horizontal="left"/>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0" fillId="0" borderId="1" xfId="0" applyBorder="1" applyAlignment="1">
      <alignment horizontal="left" wrapText="1"/>
    </xf>
    <xf numFmtId="0" fontId="14" fillId="13" borderId="16" xfId="0" applyFont="1" applyFill="1" applyBorder="1" applyAlignment="1">
      <alignment horizontal="left"/>
    </xf>
    <xf numFmtId="0" fontId="14" fillId="0" borderId="1" xfId="0" applyFont="1" applyBorder="1" applyAlignment="1">
      <alignment horizontal="left" vertical="center"/>
    </xf>
    <xf numFmtId="0" fontId="24" fillId="0" borderId="1" xfId="0" applyFont="1" applyBorder="1" applyAlignment="1">
      <alignment horizontal="center"/>
    </xf>
    <xf numFmtId="0" fontId="25" fillId="0" borderId="1" xfId="0" applyFont="1" applyBorder="1" applyAlignment="1">
      <alignment horizontal="center"/>
    </xf>
    <xf numFmtId="0" fontId="25" fillId="0" borderId="1" xfId="0" applyFont="1" applyBorder="1"/>
    <xf numFmtId="0" fontId="5" fillId="9" borderId="19" xfId="0" applyFont="1" applyFill="1" applyBorder="1" applyAlignment="1">
      <alignment horizontal="center"/>
    </xf>
    <xf numFmtId="0" fontId="0" fillId="14" borderId="19" xfId="0" applyFill="1" applyBorder="1"/>
    <xf numFmtId="0" fontId="0" fillId="0" borderId="16" xfId="0" applyBorder="1"/>
    <xf numFmtId="0" fontId="0" fillId="14" borderId="16" xfId="0" applyFill="1" applyBorder="1"/>
    <xf numFmtId="0" fontId="0" fillId="0" borderId="8" xfId="0" applyBorder="1"/>
    <xf numFmtId="0" fontId="0" fillId="14" borderId="18" xfId="0" applyFill="1" applyBorder="1"/>
    <xf numFmtId="0" fontId="1" fillId="0" borderId="1" xfId="2" applyFont="1" applyBorder="1" applyAlignment="1">
      <alignment horizontal="left" vertical="center"/>
    </xf>
    <xf numFmtId="0" fontId="0" fillId="0" borderId="19" xfId="0" applyBorder="1"/>
    <xf numFmtId="0" fontId="26" fillId="0" borderId="1" xfId="0" applyFont="1" applyBorder="1" applyAlignment="1">
      <alignment horizontal="center"/>
    </xf>
    <xf numFmtId="0" fontId="26" fillId="0" borderId="1" xfId="0" applyFont="1" applyBorder="1"/>
    <xf numFmtId="0" fontId="1" fillId="0" borderId="1" xfId="1" applyFont="1" applyBorder="1"/>
    <xf numFmtId="0" fontId="27" fillId="0" borderId="1" xfId="0" applyFont="1" applyBorder="1" applyAlignment="1">
      <alignment horizontal="center"/>
    </xf>
    <xf numFmtId="0" fontId="14" fillId="0" borderId="1" xfId="0" applyFont="1" applyBorder="1" applyAlignment="1">
      <alignment horizontal="left"/>
    </xf>
    <xf numFmtId="0" fontId="28" fillId="0" borderId="1" xfId="0" applyFont="1" applyBorder="1" applyAlignment="1">
      <alignment horizontal="left"/>
    </xf>
    <xf numFmtId="0" fontId="1" fillId="0" borderId="1" xfId="2" applyFont="1" applyBorder="1" applyAlignment="1">
      <alignment vertical="center"/>
    </xf>
    <xf numFmtId="0" fontId="0" fillId="13" borderId="8" xfId="0" applyFill="1" applyBorder="1"/>
    <xf numFmtId="0" fontId="14" fillId="13" borderId="9" xfId="0" applyFont="1" applyFill="1" applyBorder="1" applyAlignment="1">
      <alignment horizontal="left"/>
    </xf>
    <xf numFmtId="0" fontId="14" fillId="13" borderId="14" xfId="0" applyFont="1" applyFill="1" applyBorder="1" applyAlignment="1">
      <alignment horizontal="left"/>
    </xf>
    <xf numFmtId="0" fontId="14" fillId="13" borderId="13" xfId="0" applyFont="1" applyFill="1" applyBorder="1" applyAlignment="1">
      <alignment horizontal="left"/>
    </xf>
    <xf numFmtId="0" fontId="14" fillId="13" borderId="13" xfId="0" quotePrefix="1" applyFont="1" applyFill="1" applyBorder="1" applyAlignment="1">
      <alignment horizontal="center"/>
    </xf>
    <xf numFmtId="0" fontId="14" fillId="13" borderId="13" xfId="0" applyFont="1" applyFill="1" applyBorder="1" applyAlignment="1">
      <alignment horizontal="center"/>
    </xf>
    <xf numFmtId="164" fontId="14" fillId="13" borderId="13" xfId="0" applyNumberFormat="1" applyFont="1" applyFill="1" applyBorder="1" applyAlignment="1">
      <alignment horizontal="center"/>
    </xf>
    <xf numFmtId="164" fontId="14" fillId="13" borderId="15" xfId="0" applyNumberFormat="1" applyFont="1" applyFill="1" applyBorder="1" applyAlignment="1">
      <alignment horizontal="center" wrapText="1"/>
    </xf>
    <xf numFmtId="0" fontId="29" fillId="0" borderId="1" xfId="0" applyFont="1" applyBorder="1"/>
    <xf numFmtId="0" fontId="29" fillId="0" borderId="1" xfId="0" applyFont="1" applyBorder="1" applyAlignment="1">
      <alignment horizontal="center"/>
    </xf>
    <xf numFmtId="0" fontId="14" fillId="0" borderId="1" xfId="0" quotePrefix="1" applyFont="1" applyBorder="1" applyAlignment="1">
      <alignment horizontal="left"/>
    </xf>
    <xf numFmtId="0" fontId="30" fillId="0" borderId="1" xfId="0" applyFont="1" applyBorder="1" applyAlignment="1">
      <alignment horizontal="left"/>
    </xf>
    <xf numFmtId="0" fontId="21" fillId="0" borderId="1" xfId="0" applyFont="1" applyBorder="1" applyAlignment="1">
      <alignment vertical="center"/>
    </xf>
    <xf numFmtId="164" fontId="14" fillId="13" borderId="13" xfId="0" applyNumberFormat="1" applyFont="1" applyFill="1" applyBorder="1" applyAlignment="1">
      <alignment horizontal="center" wrapText="1"/>
    </xf>
    <xf numFmtId="0" fontId="14" fillId="13" borderId="13" xfId="0" applyFont="1" applyFill="1" applyBorder="1" applyAlignment="1">
      <alignment horizontal="right"/>
    </xf>
    <xf numFmtId="1" fontId="14" fillId="13" borderId="13" xfId="0" applyNumberFormat="1" applyFont="1" applyFill="1" applyBorder="1" applyAlignment="1">
      <alignment horizontal="center"/>
    </xf>
    <xf numFmtId="49" fontId="16" fillId="0" borderId="1" xfId="0" applyNumberFormat="1" applyFont="1" applyBorder="1" applyAlignment="1">
      <alignment wrapText="1"/>
    </xf>
    <xf numFmtId="2" fontId="18" fillId="7" borderId="1" xfId="0" applyNumberFormat="1" applyFont="1" applyFill="1" applyBorder="1" applyAlignment="1">
      <alignment horizontal="left" vertical="center" wrapText="1"/>
    </xf>
    <xf numFmtId="49" fontId="4" fillId="15" borderId="2" xfId="0" applyNumberFormat="1" applyFont="1" applyFill="1" applyBorder="1" applyAlignment="1">
      <alignment horizontal="center"/>
    </xf>
    <xf numFmtId="49" fontId="4" fillId="0" borderId="1" xfId="0" applyNumberFormat="1" applyFont="1" applyBorder="1" applyAlignment="1">
      <alignment horizontal="center"/>
    </xf>
    <xf numFmtId="49" fontId="16" fillId="0" borderId="22" xfId="0" applyNumberFormat="1" applyFont="1" applyBorder="1" applyAlignment="1">
      <alignment wrapText="1"/>
    </xf>
    <xf numFmtId="49" fontId="16" fillId="0" borderId="1" xfId="0" applyNumberFormat="1" applyFont="1" applyBorder="1"/>
    <xf numFmtId="0" fontId="18" fillId="0" borderId="22" xfId="0" applyFont="1" applyBorder="1" applyAlignment="1">
      <alignment wrapText="1"/>
    </xf>
    <xf numFmtId="2" fontId="16" fillId="0" borderId="1" xfId="0" applyNumberFormat="1" applyFont="1" applyBorder="1"/>
    <xf numFmtId="49" fontId="7" fillId="16" borderId="22" xfId="0" applyNumberFormat="1" applyFont="1" applyFill="1" applyBorder="1" applyAlignment="1">
      <alignment wrapText="1"/>
    </xf>
    <xf numFmtId="49" fontId="7" fillId="0" borderId="22" xfId="0" applyNumberFormat="1" applyFont="1" applyBorder="1" applyAlignment="1">
      <alignment wrapText="1"/>
    </xf>
    <xf numFmtId="49" fontId="7" fillId="4" borderId="22" xfId="0" applyNumberFormat="1" applyFont="1" applyFill="1" applyBorder="1" applyAlignment="1">
      <alignment wrapText="1"/>
    </xf>
    <xf numFmtId="49" fontId="31" fillId="17" borderId="22" xfId="0" applyNumberFormat="1" applyFont="1" applyFill="1" applyBorder="1" applyAlignment="1">
      <alignment wrapText="1"/>
    </xf>
    <xf numFmtId="49" fontId="16" fillId="0" borderId="9" xfId="0" applyNumberFormat="1" applyFont="1" applyBorder="1" applyAlignment="1">
      <alignment wrapText="1"/>
    </xf>
    <xf numFmtId="49" fontId="4" fillId="15" borderId="23" xfId="0" applyNumberFormat="1" applyFont="1" applyFill="1" applyBorder="1" applyAlignment="1">
      <alignment horizontal="center"/>
    </xf>
    <xf numFmtId="49" fontId="31" fillId="0" borderId="21" xfId="0" applyNumberFormat="1" applyFont="1" applyBorder="1" applyAlignment="1">
      <alignment wrapText="1"/>
    </xf>
    <xf numFmtId="0" fontId="12" fillId="0" borderId="1" xfId="0" applyFont="1" applyBorder="1" applyAlignment="1">
      <alignment horizontal="center"/>
    </xf>
    <xf numFmtId="0" fontId="0" fillId="0" borderId="1" xfId="0" applyBorder="1" applyAlignment="1">
      <alignment horizontal="center"/>
    </xf>
    <xf numFmtId="0" fontId="16" fillId="0" borderId="1" xfId="0" applyFont="1" applyBorder="1" applyAlignment="1">
      <alignment horizontal="center"/>
    </xf>
    <xf numFmtId="0" fontId="34" fillId="0" borderId="1" xfId="0" applyFont="1" applyFill="1" applyBorder="1" applyAlignment="1">
      <alignment horizontal="center"/>
    </xf>
    <xf numFmtId="0" fontId="27" fillId="0" borderId="1" xfId="0" applyFont="1" applyFill="1" applyBorder="1" applyAlignment="1">
      <alignment horizontal="center"/>
    </xf>
    <xf numFmtId="0" fontId="15" fillId="0" borderId="1" xfId="0" applyFont="1" applyFill="1" applyBorder="1" applyAlignment="1">
      <alignment horizontal="center"/>
    </xf>
    <xf numFmtId="0" fontId="15" fillId="0" borderId="1" xfId="0" applyFont="1" applyBorder="1" applyAlignment="1">
      <alignment horizontal="center" vertical="center"/>
    </xf>
    <xf numFmtId="0" fontId="16" fillId="0" borderId="1" xfId="0" applyFont="1" applyBorder="1" applyAlignment="1">
      <alignment horizontal="center"/>
    </xf>
    <xf numFmtId="0" fontId="8" fillId="2" borderId="11" xfId="0" applyFont="1" applyFill="1" applyBorder="1" applyAlignment="1">
      <alignment horizontal="left"/>
    </xf>
    <xf numFmtId="0" fontId="8" fillId="2" borderId="1" xfId="0" applyFont="1" applyFill="1" applyBorder="1" applyAlignment="1">
      <alignment horizontal="left"/>
    </xf>
    <xf numFmtId="0" fontId="8" fillId="2" borderId="1" xfId="0" applyFont="1" applyFill="1" applyBorder="1" applyAlignment="1">
      <alignment horizontal="right"/>
    </xf>
    <xf numFmtId="1" fontId="9" fillId="8" borderId="1" xfId="0" applyNumberFormat="1" applyFont="1" applyFill="1" applyBorder="1" applyAlignment="1">
      <alignment horizontal="center" vertical="center"/>
    </xf>
    <xf numFmtId="0" fontId="0" fillId="0" borderId="13" xfId="0" applyBorder="1" applyAlignment="1">
      <alignment horizontal="center" vertical="center"/>
    </xf>
    <xf numFmtId="0" fontId="8" fillId="2" borderId="1" xfId="0" applyFont="1" applyFill="1" applyBorder="1" applyAlignment="1">
      <alignment horizontal="center"/>
    </xf>
    <xf numFmtId="0" fontId="0" fillId="2" borderId="1" xfId="0" applyFill="1" applyBorder="1"/>
    <xf numFmtId="0" fontId="6" fillId="5" borderId="8" xfId="0" applyFont="1" applyFill="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3" fillId="0" borderId="2" xfId="0" applyFont="1" applyBorder="1" applyAlignment="1">
      <alignment horizontal="left" wrapText="1"/>
    </xf>
    <xf numFmtId="0" fontId="0" fillId="0" borderId="2" xfId="0" applyBorder="1"/>
    <xf numFmtId="0" fontId="5" fillId="4" borderId="5" xfId="0" applyFont="1" applyFill="1" applyBorder="1" applyAlignment="1">
      <alignment horizontal="left"/>
    </xf>
    <xf numFmtId="0" fontId="0" fillId="0" borderId="6" xfId="0" applyBorder="1"/>
    <xf numFmtId="0" fontId="0" fillId="0" borderId="7" xfId="0" applyBorder="1"/>
    <xf numFmtId="0" fontId="6" fillId="5" borderId="9" xfId="0" applyFont="1" applyFill="1" applyBorder="1" applyAlignment="1">
      <alignment horizontal="center"/>
    </xf>
    <xf numFmtId="0" fontId="0" fillId="0" borderId="10" xfId="0" applyBorder="1"/>
    <xf numFmtId="0" fontId="0" fillId="6" borderId="11" xfId="0" applyFill="1" applyBorder="1" applyAlignment="1">
      <alignment horizontal="center"/>
    </xf>
    <xf numFmtId="0" fontId="0" fillId="6" borderId="1" xfId="0" applyFill="1" applyBorder="1" applyAlignment="1">
      <alignment horizontal="center"/>
    </xf>
    <xf numFmtId="0" fontId="0" fillId="6" borderId="12" xfId="0" applyFill="1" applyBorder="1" applyAlignment="1">
      <alignment horizontal="center"/>
    </xf>
    <xf numFmtId="0" fontId="12" fillId="0" borderId="2" xfId="0" applyFont="1" applyBorder="1" applyAlignment="1">
      <alignment horizontal="center"/>
    </xf>
    <xf numFmtId="0" fontId="0" fillId="0" borderId="2" xfId="0" applyBorder="1" applyAlignment="1">
      <alignment horizontal="center"/>
    </xf>
    <xf numFmtId="0" fontId="12" fillId="0" borderId="1" xfId="0" applyFont="1" applyBorder="1" applyAlignment="1">
      <alignment horizontal="center"/>
    </xf>
    <xf numFmtId="0" fontId="0" fillId="0" borderId="1" xfId="0" applyBorder="1" applyAlignment="1">
      <alignment horizontal="center"/>
    </xf>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16" fillId="0" borderId="1" xfId="0" applyFont="1" applyBorder="1" applyAlignment="1">
      <alignment horizontal="left" vertical="center"/>
    </xf>
    <xf numFmtId="0" fontId="16" fillId="0" borderId="1" xfId="0" applyFont="1" applyBorder="1" applyAlignment="1">
      <alignment horizontal="center"/>
    </xf>
    <xf numFmtId="0" fontId="16" fillId="0" borderId="13" xfId="0" applyFont="1" applyBorder="1" applyAlignment="1">
      <alignment horizontal="center"/>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7" fillId="9" borderId="19" xfId="0" applyFont="1" applyFill="1" applyBorder="1" applyAlignment="1">
      <alignment horizontal="center" wrapText="1"/>
    </xf>
    <xf numFmtId="0" fontId="19" fillId="9" borderId="13" xfId="0" applyFont="1" applyFill="1" applyBorder="1" applyAlignment="1">
      <alignment horizontal="right" vertical="center"/>
    </xf>
    <xf numFmtId="0" fontId="7" fillId="0" borderId="13" xfId="0" applyFont="1" applyBorder="1" applyAlignment="1">
      <alignment horizontal="right" vertical="center"/>
    </xf>
    <xf numFmtId="0" fontId="19" fillId="9" borderId="13" xfId="0" applyFont="1" applyFill="1" applyBorder="1" applyAlignment="1">
      <alignment horizontal="left" vertical="center"/>
    </xf>
    <xf numFmtId="0" fontId="19" fillId="0" borderId="13" xfId="0" applyFont="1" applyBorder="1" applyAlignment="1">
      <alignment horizontal="left" vertical="center"/>
    </xf>
    <xf numFmtId="0" fontId="14" fillId="0" borderId="1" xfId="0" quotePrefix="1" applyFont="1" applyBorder="1" applyAlignment="1">
      <alignment horizontal="left" vertical="center"/>
    </xf>
    <xf numFmtId="0" fontId="14" fillId="0" borderId="1" xfId="0" applyFont="1" applyBorder="1" applyAlignment="1">
      <alignment horizontal="left" vertical="center"/>
    </xf>
    <xf numFmtId="0" fontId="16" fillId="0" borderId="1" xfId="0" applyFont="1" applyFill="1" applyBorder="1" applyAlignment="1">
      <alignment horizontal="center"/>
    </xf>
    <xf numFmtId="0" fontId="21" fillId="0" borderId="1" xfId="0" applyFont="1" applyFill="1" applyBorder="1" applyAlignment="1">
      <alignment horizontal="center" vertical="center"/>
    </xf>
    <xf numFmtId="0" fontId="21" fillId="0" borderId="1" xfId="0" applyFont="1" applyFill="1" applyBorder="1" applyAlignment="1">
      <alignment horizontal="center"/>
    </xf>
    <xf numFmtId="164" fontId="16" fillId="0" borderId="1" xfId="0" applyNumberFormat="1" applyFont="1" applyBorder="1" applyAlignment="1">
      <alignment horizontal="center"/>
    </xf>
    <xf numFmtId="1" fontId="16" fillId="0" borderId="1" xfId="0" applyNumberFormat="1" applyFont="1" applyBorder="1" applyAlignment="1">
      <alignment horizontal="center"/>
    </xf>
    <xf numFmtId="0" fontId="21" fillId="0" borderId="1" xfId="0" applyFont="1" applyBorder="1" applyAlignment="1">
      <alignment horizontal="center" vertical="center" wrapText="1"/>
    </xf>
  </cellXfs>
  <cellStyles count="3">
    <cellStyle name="Hyperlink 2" xfId="1" xr:uid="{00000000-0005-0000-0000-000000000000}"/>
    <cellStyle name="Link" xfId="2" builtinId="8"/>
    <cellStyle name="Standard" xfId="0" builtinId="0"/>
  </cellStyles>
  <dxfs count="10">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2.3585180149908201E-2"/>
          <c:y val="8.9117116099706198E-2"/>
          <c:w val="0.67018043067136401"/>
          <c:h val="0.65748481575514395"/>
        </c:manualLayout>
      </c:layout>
      <c:barChart>
        <c:barDir val="bar"/>
        <c:grouping val="stacked"/>
        <c:varyColors val="0"/>
        <c:ser>
          <c:idx val="0"/>
          <c:order val="0"/>
          <c:tx>
            <c:strRef>
              <c:f>Übersicht!$K$28</c:f>
              <c:strCache>
                <c:ptCount val="1"/>
                <c:pt idx="0">
                  <c:v>Geschafft</c:v>
                </c:pt>
              </c:strCache>
            </c:strRef>
          </c:tx>
          <c:invertIfNegative val="0"/>
          <c:dLbls>
            <c:spPr>
              <a:noFill/>
              <a:ln>
                <a:noFill/>
              </a:ln>
            </c:sp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Noch zu absolvierende ECTS</c:v>
              </c:pt>
            </c:strLit>
          </c:cat>
          <c:val>
            <c:numRef>
              <c:f>Übersicht!$L$28</c:f>
              <c:numCache>
                <c:formatCode>General</c:formatCode>
                <c:ptCount val="1"/>
                <c:pt idx="0">
                  <c:v>0</c:v>
                </c:pt>
              </c:numCache>
            </c:numRef>
          </c:val>
          <c:extLst>
            <c:ext xmlns:c16="http://schemas.microsoft.com/office/drawing/2014/chart" uri="{C3380CC4-5D6E-409C-BE32-E72D297353CC}">
              <c16:uniqueId val="{00000000-F57C-AA48-A95E-A280969161DB}"/>
            </c:ext>
          </c:extLst>
        </c:ser>
        <c:ser>
          <c:idx val="1"/>
          <c:order val="1"/>
          <c:tx>
            <c:strRef>
              <c:f>Übersicht!$K$30</c:f>
              <c:strCache>
                <c:ptCount val="1"/>
                <c:pt idx="0">
                  <c:v>zu erldigen</c:v>
                </c:pt>
              </c:strCache>
            </c:strRef>
          </c:tx>
          <c:invertIfNegative val="0"/>
          <c:dLbls>
            <c:spPr>
              <a:noFill/>
              <a:ln>
                <a:noFill/>
              </a:ln>
            </c:sp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Noch zu absolvierende ECTS</c:v>
              </c:pt>
            </c:strLit>
          </c:cat>
          <c:val>
            <c:numRef>
              <c:f>Übersicht!$L$30</c:f>
              <c:numCache>
                <c:formatCode>General</c:formatCode>
                <c:ptCount val="1"/>
                <c:pt idx="0">
                  <c:v>80</c:v>
                </c:pt>
              </c:numCache>
            </c:numRef>
          </c:val>
          <c:extLst>
            <c:ext xmlns:c16="http://schemas.microsoft.com/office/drawing/2014/chart" uri="{C3380CC4-5D6E-409C-BE32-E72D297353CC}">
              <c16:uniqueId val="{00000001-F57C-AA48-A95E-A280969161DB}"/>
            </c:ext>
          </c:extLst>
        </c:ser>
        <c:dLbls>
          <c:showLegendKey val="0"/>
          <c:showVal val="1"/>
          <c:showCatName val="0"/>
          <c:showSerName val="0"/>
          <c:showPercent val="0"/>
          <c:showBubbleSize val="0"/>
        </c:dLbls>
        <c:gapWidth val="150"/>
        <c:overlap val="100"/>
        <c:axId val="872242736"/>
        <c:axId val="872188064"/>
      </c:barChart>
      <c:catAx>
        <c:axId val="872242736"/>
        <c:scaling>
          <c:orientation val="minMax"/>
        </c:scaling>
        <c:delete val="1"/>
        <c:axPos val="l"/>
        <c:numFmt formatCode="General" sourceLinked="1"/>
        <c:majorTickMark val="out"/>
        <c:minorTickMark val="none"/>
        <c:tickLblPos val="nextTo"/>
        <c:crossAx val="872188064"/>
        <c:crosses val="autoZero"/>
        <c:auto val="1"/>
        <c:lblAlgn val="ctr"/>
        <c:lblOffset val="100"/>
        <c:noMultiLvlLbl val="0"/>
      </c:catAx>
      <c:valAx>
        <c:axId val="872188064"/>
        <c:scaling>
          <c:orientation val="minMax"/>
          <c:max val="80"/>
          <c:min val="0"/>
        </c:scaling>
        <c:delete val="0"/>
        <c:axPos val="b"/>
        <c:majorGridlines/>
        <c:numFmt formatCode="General" sourceLinked="1"/>
        <c:majorTickMark val="cross"/>
        <c:minorTickMark val="cross"/>
        <c:tickLblPos val="low"/>
        <c:crossAx val="872242736"/>
        <c:crosses val="autoZero"/>
        <c:crossBetween val="between"/>
        <c:majorUnit val="10"/>
      </c:valAx>
      <c:spPr>
        <a:prstGeom prst="rect">
          <a:avLst/>
        </a:prstGeom>
        <a:solidFill>
          <a:schemeClr val="accent6">
            <a:lumMod val="40000"/>
            <a:lumOff val="60000"/>
          </a:schemeClr>
        </a:solidFill>
      </c:spPr>
    </c:plotArea>
    <c:legend>
      <c:legendPos val="r"/>
      <c:layout>
        <c:manualLayout>
          <c:xMode val="edge"/>
          <c:yMode val="edge"/>
          <c:x val="0.70395242936652302"/>
          <c:y val="0.14765976771261399"/>
          <c:w val="0.27668089408005297"/>
          <c:h val="0.60877439233139297"/>
        </c:manualLayout>
      </c:layout>
      <c:overlay val="0"/>
      <c:txPr>
        <a:bodyPr/>
        <a:lstStyle/>
        <a:p>
          <a:pPr>
            <a:defRPr sz="1200"/>
          </a:pPr>
          <a:endParaRPr lang="de-DE"/>
        </a:p>
      </c:txPr>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829234</xdr:colOff>
      <xdr:row>18</xdr:row>
      <xdr:rowOff>304903</xdr:rowOff>
    </xdr:from>
    <xdr:to>
      <xdr:col>13</xdr:col>
      <xdr:colOff>7471</xdr:colOff>
      <xdr:row>26</xdr:row>
      <xdr:rowOff>7470</xdr:rowOff>
    </xdr:to>
    <xdr:graphicFrame macro="">
      <xdr:nvGraphicFramePr>
        <xdr:cNvPr id="4" name="Diagramm 7">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online.tugraz.at/tug_online/lv.listEqualLectures?pStpSpNr=156853&amp;pHLDisabled=TRUE" TargetMode="External"/><Relationship Id="rId3" Type="http://schemas.openxmlformats.org/officeDocument/2006/relationships/hyperlink" Target="https://online.tugraz.at/tug_online/lv.listEqualLectures?pStpSpNr=151956&amp;pHLDisabled=TRUE" TargetMode="External"/><Relationship Id="rId7" Type="http://schemas.openxmlformats.org/officeDocument/2006/relationships/hyperlink" Target="https://online.kug.ac.at/KUGonline/lv.listEqualLectures?pStpSpNr=791054&amp;pSpracheNr=" TargetMode="External"/><Relationship Id="rId2" Type="http://schemas.openxmlformats.org/officeDocument/2006/relationships/hyperlink" Target="https://online.tugraz.at/tug_online/lv.listEqualLectures?pStpSpNr=152110&amp;pHLDisabled=TRUE" TargetMode="External"/><Relationship Id="rId1" Type="http://schemas.openxmlformats.org/officeDocument/2006/relationships/hyperlink" Target="https://online.tugraz.at/tug_online/lv.listEqualLectures?pStpSpNr=152108&amp;pHLDisabled=TRUE" TargetMode="External"/><Relationship Id="rId6" Type="http://schemas.openxmlformats.org/officeDocument/2006/relationships/hyperlink" Target="https://online.tugraz.at/tug_online/lv.listEqualLectures?pStpSpNr=194353&amp;pSpracheNr=1" TargetMode="External"/><Relationship Id="rId5" Type="http://schemas.openxmlformats.org/officeDocument/2006/relationships/hyperlink" Target="https://online.tugraz.at/tug_online/lv.listEqualLectures?pStpSpNr=155049&amp;pHLDisabled=TRUE" TargetMode="External"/><Relationship Id="rId4" Type="http://schemas.openxmlformats.org/officeDocument/2006/relationships/hyperlink" Target="https://online.tugraz.at/tug_online/lv.listEqualLectures?pStpSpNr=186249&amp;pSpracheNr=1"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online.kug.ac.at/KUGonline/lv.listEqualLectures?pStpSpNr=659484&amp;pHLDisabled=TRUE" TargetMode="External"/><Relationship Id="rId21" Type="http://schemas.openxmlformats.org/officeDocument/2006/relationships/hyperlink" Target="https://online.tugraz.at/tug_online/lv.listEqualLectures?pStpSpNr=152296&amp;pHLDisabled=TRUE" TargetMode="External"/><Relationship Id="rId42" Type="http://schemas.openxmlformats.org/officeDocument/2006/relationships/hyperlink" Target="https://online.tugraz.at/tug_online/lv.listEqualLectures?pStpSpNr=152164&amp;pHLDisabled=TRUE" TargetMode="External"/><Relationship Id="rId47" Type="http://schemas.openxmlformats.org/officeDocument/2006/relationships/hyperlink" Target="https://online.kug.ac.at/KUGonline/lv.listEqualLectures?pStpSpNr=676052&amp;pHLDisabled=TRUE" TargetMode="External"/><Relationship Id="rId63" Type="http://schemas.openxmlformats.org/officeDocument/2006/relationships/hyperlink" Target="https://online.kug.ac.at/KUGonline/lv.listEqualLectures?pStpSpNr=674756&amp;pHLDisabled=TRUE" TargetMode="External"/><Relationship Id="rId68" Type="http://schemas.openxmlformats.org/officeDocument/2006/relationships/hyperlink" Target="https://online.kug.ac.at/KUGonline/lv.listEqualLectures?pStpSpNr=668664&amp;pHLDisabled=TRUE" TargetMode="External"/><Relationship Id="rId84" Type="http://schemas.openxmlformats.org/officeDocument/2006/relationships/hyperlink" Target="https://online.tugraz.at/tug_online/lv.listEqualLectures?pStpSpNr=152339&amp;pHLDisabled=TRUE" TargetMode="External"/><Relationship Id="rId89" Type="http://schemas.openxmlformats.org/officeDocument/2006/relationships/hyperlink" Target="https://online.tugraz.at/tug_online/lv.listEqualLectures?pStpSpNr=152185&amp;pHLDisabled=TRUE" TargetMode="External"/><Relationship Id="rId112" Type="http://schemas.openxmlformats.org/officeDocument/2006/relationships/hyperlink" Target="https://online.kug.ac.at/KUGonline/lv.listEqualLectures?pStpSpNr=663458&amp;pHLDisabled=TRUE" TargetMode="External"/><Relationship Id="rId16" Type="http://schemas.openxmlformats.org/officeDocument/2006/relationships/hyperlink" Target="https://online.tugraz.at/tug_online/lv.listEqualLectures?pStpSpNr=156910&amp;pHLDisabled=TRUE" TargetMode="External"/><Relationship Id="rId107" Type="http://schemas.openxmlformats.org/officeDocument/2006/relationships/hyperlink" Target="https://online.kug.ac.at/KUGonline/lv.listEqualLectures?pStpSpNr=661939&amp;pHLDisabled=TRUE" TargetMode="External"/><Relationship Id="rId11" Type="http://schemas.openxmlformats.org/officeDocument/2006/relationships/hyperlink" Target="https://online.tugraz.at/tug_online/lv.listEqualLectures?pStpSpNr=157485&amp;pHLDisabled=TRUE" TargetMode="External"/><Relationship Id="rId32" Type="http://schemas.openxmlformats.org/officeDocument/2006/relationships/hyperlink" Target="https://online.tugraz.at/tug_online/lv.listEqualLectures?pStpSpNr=151776&amp;pHLDisabled=TRUE" TargetMode="External"/><Relationship Id="rId37" Type="http://schemas.openxmlformats.org/officeDocument/2006/relationships/hyperlink" Target="https://online.tugraz.at/tug_online/lv.listEqualLectures?pStpSpNr=155151&amp;pHLDisabled=TRUE" TargetMode="External"/><Relationship Id="rId53" Type="http://schemas.openxmlformats.org/officeDocument/2006/relationships/hyperlink" Target="https://online.kug.ac.at/KUGonline/lv.listEqualLectures?pStpSpNr=666334&amp;pHLDisabled=TRUE" TargetMode="External"/><Relationship Id="rId58" Type="http://schemas.openxmlformats.org/officeDocument/2006/relationships/hyperlink" Target="https://online.tugraz.at/tug_online/lv.listEqualLectures?pStpSpNr=157418&amp;pHLDisabled=TRUE" TargetMode="External"/><Relationship Id="rId74" Type="http://schemas.openxmlformats.org/officeDocument/2006/relationships/hyperlink" Target="https://online.tugraz.at/tug_online/lv.listEqualLectures?pStpSpNr=152103&amp;pHLDisabled=TRUE" TargetMode="External"/><Relationship Id="rId79" Type="http://schemas.openxmlformats.org/officeDocument/2006/relationships/hyperlink" Target="https://online.tugraz.at/tug_online/lv.listEqualLectures?pStpSpNr=189905&amp;pSpracheNr=1" TargetMode="External"/><Relationship Id="rId102" Type="http://schemas.openxmlformats.org/officeDocument/2006/relationships/hyperlink" Target="https://online.kug.ac.at/KUGonline/lv.listEqualLectures?pStpSpNr=693352&amp;pHLDisabled=TRUE" TargetMode="External"/><Relationship Id="rId123" Type="http://schemas.openxmlformats.org/officeDocument/2006/relationships/hyperlink" Target="https://online.kug.ac.at/KUGonline/lv.listEqualLectures?pStpSpNr=661690&amp;pHLDisabled=TRUE" TargetMode="External"/><Relationship Id="rId128" Type="http://schemas.openxmlformats.org/officeDocument/2006/relationships/hyperlink" Target="https://online.kug.ac.at/KUGonline/lv.listEqualLectures?pStpSpNr=657725&amp;pHLDisabled=TRUE" TargetMode="External"/><Relationship Id="rId5" Type="http://schemas.openxmlformats.org/officeDocument/2006/relationships/hyperlink" Target="https://online.tugraz.at/tug_online/lv.listEqualLectures?pStpSpNr=152415&amp;pHLDisabled=TRUE" TargetMode="External"/><Relationship Id="rId90" Type="http://schemas.openxmlformats.org/officeDocument/2006/relationships/hyperlink" Target="https://online.tugraz.at/tug_online/lv.listEqualLectures?pStpSpNr=152111&amp;pHLDisabled=TRUE" TargetMode="External"/><Relationship Id="rId95" Type="http://schemas.openxmlformats.org/officeDocument/2006/relationships/hyperlink" Target="https://online.tugraz.at/tug_online/lv.listEqualLectures?pStpSpNr=151970&amp;pHLDisabled=TRUE" TargetMode="External"/><Relationship Id="rId22" Type="http://schemas.openxmlformats.org/officeDocument/2006/relationships/hyperlink" Target="https://online.tugraz.at/tug_online/lv.listEqualLectures?pStpSpNr=152297&amp;pHLDisabled=TRUE" TargetMode="External"/><Relationship Id="rId27" Type="http://schemas.openxmlformats.org/officeDocument/2006/relationships/hyperlink" Target="https://online.tugraz.at/tug_online/lv.listEqualLectures?pStpSpNr=156286&amp;pHLDisabled=TRUE" TargetMode="External"/><Relationship Id="rId43" Type="http://schemas.openxmlformats.org/officeDocument/2006/relationships/hyperlink" Target="https://online.tugraz.at/tug_online/lv.listEqualLectures?pStpSpNr=151927&amp;pHLDisabled=TRUE" TargetMode="External"/><Relationship Id="rId48" Type="http://schemas.openxmlformats.org/officeDocument/2006/relationships/hyperlink" Target="https://online.tugraz.at/tug_online/lv.listEqualLectures?pStpSpNr=157727&amp;pHLDisabled=TRUE" TargetMode="External"/><Relationship Id="rId64" Type="http://schemas.openxmlformats.org/officeDocument/2006/relationships/hyperlink" Target="https://online.kug.ac.at/KUGonline/lv.listEqualLectures?pStpSpNr=659007&amp;pHLDisabled=TRUE" TargetMode="External"/><Relationship Id="rId69" Type="http://schemas.openxmlformats.org/officeDocument/2006/relationships/hyperlink" Target="https://online.kug.ac.at/KUGonline/lv.listEqualLectures?pStpSpNr=738032&amp;pHLDisabled=TRUE" TargetMode="External"/><Relationship Id="rId113" Type="http://schemas.openxmlformats.org/officeDocument/2006/relationships/hyperlink" Target="https://online.tugraz.at/tug_online/lv.listEqualLectures?pStpSpNr=186617&amp;pSpracheNr=1" TargetMode="External"/><Relationship Id="rId118" Type="http://schemas.openxmlformats.org/officeDocument/2006/relationships/hyperlink" Target="https://online.kug.ac.at/KUGonline/lv.listEqualLectures?pStpSpNr=661589&amp;pHLDisabled=TRUE" TargetMode="External"/><Relationship Id="rId80" Type="http://schemas.openxmlformats.org/officeDocument/2006/relationships/hyperlink" Target="https://online.tugraz.at/tug_online/lv.listEqualLectures?pStpSpNr=152182&amp;pHLDisabled=TRUE" TargetMode="External"/><Relationship Id="rId85" Type="http://schemas.openxmlformats.org/officeDocument/2006/relationships/hyperlink" Target="https://online.tugraz.at/tug_online/lv.listEqualLectures?pStpSpNr=152341&amp;pHLDisabled=TRUE" TargetMode="External"/><Relationship Id="rId12" Type="http://schemas.openxmlformats.org/officeDocument/2006/relationships/hyperlink" Target="https://online.tugraz.at/tug_online/lv.listEqualLectures?pStpSpNr=142717&amp;pHLDisabled=TRUE" TargetMode="External"/><Relationship Id="rId17" Type="http://schemas.openxmlformats.org/officeDocument/2006/relationships/hyperlink" Target="https://online.tugraz.at/tug_online/lv.listEqualLectures?pStpSpNr=155910&amp;pHLDisabled=TRUE" TargetMode="External"/><Relationship Id="rId33" Type="http://schemas.openxmlformats.org/officeDocument/2006/relationships/hyperlink" Target="https://online.tugraz.at/tug_online/lv.listEqualLectures?pStpSpNr=187255&amp;pSpracheNr=1" TargetMode="External"/><Relationship Id="rId38" Type="http://schemas.openxmlformats.org/officeDocument/2006/relationships/hyperlink" Target="https://online.tugraz.at/tug_online/lv.listEqualLectures?pStpSpNr=156836&amp;pHLDisabled=TRUE" TargetMode="External"/><Relationship Id="rId59" Type="http://schemas.openxmlformats.org/officeDocument/2006/relationships/hyperlink" Target="https://online.tugraz.at/tug_online/lv.listEqualLectures?pStpSpNr=157419&amp;pHLDisabled=TRUE" TargetMode="External"/><Relationship Id="rId103" Type="http://schemas.openxmlformats.org/officeDocument/2006/relationships/hyperlink" Target="https://online.kug.ac.at/KUGonline/lv.listEqualLectures?pStpSpNr=775310&amp;pSpracheNr=1" TargetMode="External"/><Relationship Id="rId108" Type="http://schemas.openxmlformats.org/officeDocument/2006/relationships/hyperlink" Target="https://online.kug.ac.at/KUGonline/lv.listEqualLectures?pStpSpNr=678679&amp;pHLDisabled=TRUE" TargetMode="External"/><Relationship Id="rId124" Type="http://schemas.openxmlformats.org/officeDocument/2006/relationships/hyperlink" Target="https://online.kug.ac.at/KUGonline/lv.listEqualLectures?pStpSpNr=678281&amp;pHLDisabled=TRUE" TargetMode="External"/><Relationship Id="rId129" Type="http://schemas.openxmlformats.org/officeDocument/2006/relationships/hyperlink" Target="https://online.kug.ac.at/KUGonline/lv.listEqualLectures?pStpSpNr=665344&amp;pHLDisabled=TRUE" TargetMode="External"/><Relationship Id="rId54" Type="http://schemas.openxmlformats.org/officeDocument/2006/relationships/hyperlink" Target="https://online.kug.ac.at/KUGonline/lv.listEqualLectures?pStpSpNr=661597&amp;pHLDisabled=TRUE" TargetMode="External"/><Relationship Id="rId70" Type="http://schemas.openxmlformats.org/officeDocument/2006/relationships/hyperlink" Target="https://online.kug.ac.at/KUGonline/lv.listEqualLectures?pStpSpNr=751821&amp;pHLDisabled=TRUE" TargetMode="External"/><Relationship Id="rId75" Type="http://schemas.openxmlformats.org/officeDocument/2006/relationships/hyperlink" Target="https://online.tugraz.at/tug_online/lv.listEqualLectures?pSjNr=&amp;pStatus=BF&amp;pSort=1&amp;pStpSpNr=114758&amp;pSpracheNr=&amp;pHLDisabled=TRUE" TargetMode="External"/><Relationship Id="rId91" Type="http://schemas.openxmlformats.org/officeDocument/2006/relationships/hyperlink" Target="https://online.tugraz.at/tug_online/lv.detail?clvnr=184673" TargetMode="External"/><Relationship Id="rId96" Type="http://schemas.openxmlformats.org/officeDocument/2006/relationships/hyperlink" Target="https://online.kug.ac.at/KUGonline/lv.listEqualLectures?pStpSpNr=676332&amp;pHLDisabled=TRUE" TargetMode="External"/><Relationship Id="rId1" Type="http://schemas.openxmlformats.org/officeDocument/2006/relationships/hyperlink" Target="https://online.tugraz.at/tug_online/lv.listEqualLectures?pStpSpNr=153539&amp;pHLDisabled=TRUE" TargetMode="External"/><Relationship Id="rId6" Type="http://schemas.openxmlformats.org/officeDocument/2006/relationships/hyperlink" Target="https://online.tugraz.at/tug_online/lv.listEqualLectures?pStpSpNr=190528&amp;pSpracheNr=1" TargetMode="External"/><Relationship Id="rId23" Type="http://schemas.openxmlformats.org/officeDocument/2006/relationships/hyperlink" Target="https://online.tugraz.at/tug_online/lv.listEqualLectures?pStpSpNr=186784&amp;pSpracheNr=1" TargetMode="External"/><Relationship Id="rId28" Type="http://schemas.openxmlformats.org/officeDocument/2006/relationships/hyperlink" Target="https://online.tugraz.at/tug_online/lv.listEqualLectures?pStpSpNr=152339&amp;pHLDisabled=TRUE" TargetMode="External"/><Relationship Id="rId49" Type="http://schemas.openxmlformats.org/officeDocument/2006/relationships/hyperlink" Target="https://online.tugraz.at/tug_online/lv.listEqualLectures?pStpSpNr=192861&amp;pSpracheNr=1" TargetMode="External"/><Relationship Id="rId114" Type="http://schemas.openxmlformats.org/officeDocument/2006/relationships/hyperlink" Target="https://online.tugraz.at/tug_online/lv.listEqualLectures?pStpSpNr=151555&amp;pHLDisabled=TRUE" TargetMode="External"/><Relationship Id="rId119" Type="http://schemas.openxmlformats.org/officeDocument/2006/relationships/hyperlink" Target="https://online.tugraz.at/tug_online/lv.listEqualLectures?pStpSpNr=186292&amp;pSpracheNr=1" TargetMode="External"/><Relationship Id="rId44" Type="http://schemas.openxmlformats.org/officeDocument/2006/relationships/hyperlink" Target="https://online.tugraz.at/tug_online/lv.detail?clvnr=194606&amp;sprache=1" TargetMode="External"/><Relationship Id="rId60" Type="http://schemas.openxmlformats.org/officeDocument/2006/relationships/hyperlink" Target="https://online.kug.ac.at/KUGonline/lv.listEqualLectures?pStpSpNr=659005&amp;pHLDisabled=TRUE" TargetMode="External"/><Relationship Id="rId65" Type="http://schemas.openxmlformats.org/officeDocument/2006/relationships/hyperlink" Target="https://online.kug.ac.at/KUGonline/lv.listEqualLectures?pStpSpNr=591718&amp;pHLDisabled=TRUE" TargetMode="External"/><Relationship Id="rId81" Type="http://schemas.openxmlformats.org/officeDocument/2006/relationships/hyperlink" Target="https://online.tugraz.at/tug_online/lv.listEqualLectures?pStpSpNr=152183&amp;pHLDisabled=TRUE" TargetMode="External"/><Relationship Id="rId86" Type="http://schemas.openxmlformats.org/officeDocument/2006/relationships/hyperlink" Target="https://online.tugraz.at/tug_online/lv.listEqualLectures?pStpSpNr=156056&amp;pHLDisabled=TRUE" TargetMode="External"/><Relationship Id="rId130" Type="http://schemas.openxmlformats.org/officeDocument/2006/relationships/hyperlink" Target="https://online.kug.ac.at/KUGonline/lv.listEqualLectures?pStpSpNr=678023&amp;pHLDisabled=TRUE" TargetMode="External"/><Relationship Id="rId13" Type="http://schemas.openxmlformats.org/officeDocument/2006/relationships/hyperlink" Target="https://online.tugraz.at/tug_online/lv.listEqualLectures?pStpSpNr=152405&amp;pHLDisabled=TRUE" TargetMode="External"/><Relationship Id="rId18" Type="http://schemas.openxmlformats.org/officeDocument/2006/relationships/hyperlink" Target="https://online.tugraz.at/tug_online/lv.listEqualLectures?pStpSpNr=192354&amp;pSpracheNr=1" TargetMode="External"/><Relationship Id="rId39" Type="http://schemas.openxmlformats.org/officeDocument/2006/relationships/hyperlink" Target="https://online.tugraz.at/tug_online/lv.listEqualLectures?pStpSpNr=156047&amp;pHLDisabled=TRUE" TargetMode="External"/><Relationship Id="rId109" Type="http://schemas.openxmlformats.org/officeDocument/2006/relationships/hyperlink" Target="https://online.kug.ac.at/KUGonline/lv.listEqualLectures?pStpSpNr=669955&amp;pHLDisabled=TRUE" TargetMode="External"/><Relationship Id="rId34" Type="http://schemas.openxmlformats.org/officeDocument/2006/relationships/hyperlink" Target="https://online.tugraz.at/tug_online/lv.listEqualLectures?pStpSpNr=157798&amp;pHLDisabled=TRUE" TargetMode="External"/><Relationship Id="rId50" Type="http://schemas.openxmlformats.org/officeDocument/2006/relationships/hyperlink" Target="https://online.tugraz.at/tug_online/lv.listEqualLectures?pStpSpNr=192862&amp;pHLDisabled=TRUE" TargetMode="External"/><Relationship Id="rId55" Type="http://schemas.openxmlformats.org/officeDocument/2006/relationships/hyperlink" Target="https://online.kug.ac.at/KUGonline/lv.listEqualLectures?pStpSpNr=661597&amp;pHLDisabled=TRUE" TargetMode="External"/><Relationship Id="rId76" Type="http://schemas.openxmlformats.org/officeDocument/2006/relationships/hyperlink" Target="https://online.tugraz.at/tug_online/lv.listEqualLectures?pstpspnr=179698&amp;pHLDisabled=TRUE" TargetMode="External"/><Relationship Id="rId97" Type="http://schemas.openxmlformats.org/officeDocument/2006/relationships/hyperlink" Target="https://online.kug.ac.at/KUGonline/lv.listEqualLectures?pStpSpNr=674758&amp;pHLDisabled=TRUE" TargetMode="External"/><Relationship Id="rId104" Type="http://schemas.openxmlformats.org/officeDocument/2006/relationships/hyperlink" Target="https://online.kug.ac.at/KUGonline/lv.listEqualLectures?pStpSpNr=669280&amp;pHLDisabled=TRUE" TargetMode="External"/><Relationship Id="rId120" Type="http://schemas.openxmlformats.org/officeDocument/2006/relationships/hyperlink" Target="https://online.tugraz.at/tug_online/lv.listEqualLectures?pStpSpNr=186188&amp;pSpracheNr=1" TargetMode="External"/><Relationship Id="rId125" Type="http://schemas.openxmlformats.org/officeDocument/2006/relationships/hyperlink" Target="https://online.kug.ac.at/KUGonline/lv.listEqualLectures?pStpSpNr=674760&amp;pHLDisabled=TRUE" TargetMode="External"/><Relationship Id="rId7" Type="http://schemas.openxmlformats.org/officeDocument/2006/relationships/hyperlink" Target="https://online.tugraz.at/tug_online/lv.listEqualLectures?pStpSpNr=190627&amp;pSpracheNr=1" TargetMode="External"/><Relationship Id="rId71" Type="http://schemas.openxmlformats.org/officeDocument/2006/relationships/hyperlink" Target="https://online.tugraz.at/tug_online/lv.listEqualLectures?pStpSpNr=153539&amp;pHLDisabled=TRUE" TargetMode="External"/><Relationship Id="rId92" Type="http://schemas.openxmlformats.org/officeDocument/2006/relationships/hyperlink" Target="https://online.kug.ac.at/KUGonline/lv.listEqualLectures?pStpSpNr=668665&amp;pHLDisabled=TRUE" TargetMode="External"/><Relationship Id="rId2" Type="http://schemas.openxmlformats.org/officeDocument/2006/relationships/hyperlink" Target="https://online.tugraz.at/tug_online/lv.listEqualLectures?pStpSpNr=156821&amp;pHLDisabled=TRUE" TargetMode="External"/><Relationship Id="rId29" Type="http://schemas.openxmlformats.org/officeDocument/2006/relationships/hyperlink" Target="https://online.tugraz.at/tug_online/lv.listEqualLectures?pStpSpNr=152341&amp;pHLDisabled=TRUE" TargetMode="External"/><Relationship Id="rId24" Type="http://schemas.openxmlformats.org/officeDocument/2006/relationships/hyperlink" Target="https://online.tugraz.at/tug_online/lv.listEqualLectures?pStpSpNr=186477&amp;pSpracheNr=1" TargetMode="External"/><Relationship Id="rId40" Type="http://schemas.openxmlformats.org/officeDocument/2006/relationships/hyperlink" Target="https://online.tugraz.at/tug_online/lv.listEqualLectures?pStpSpNr=157384&amp;pHLDisabled=TRUE" TargetMode="External"/><Relationship Id="rId45" Type="http://schemas.openxmlformats.org/officeDocument/2006/relationships/hyperlink" Target="https://online.tugraz.at/tug_online/lv.listEqualLectures?pStpSpNr=192565&amp;pHLDisabled=TRUE" TargetMode="External"/><Relationship Id="rId66" Type="http://schemas.openxmlformats.org/officeDocument/2006/relationships/hyperlink" Target="https://online.kug.ac.at/KUGonline/lv.detail?clvnr=793982&amp;sprache=1" TargetMode="External"/><Relationship Id="rId87" Type="http://schemas.openxmlformats.org/officeDocument/2006/relationships/hyperlink" Target="https://online.tugraz.at/tug_online/lv.listEqualLectures?pStpSpNr=153579&amp;pHLDisabled=TRUE" TargetMode="External"/><Relationship Id="rId110" Type="http://schemas.openxmlformats.org/officeDocument/2006/relationships/hyperlink" Target="https://online.kug.ac.at/KUGonline/lv.listEqualLectures?pStpSpNr=669424&amp;pHLDisabled=TRUE" TargetMode="External"/><Relationship Id="rId115" Type="http://schemas.openxmlformats.org/officeDocument/2006/relationships/hyperlink" Target="https://online.kug.ac.at/KUGonline/lv.listEqualLectures?pStpSpNr=605709&amp;pHLDisabled=TRUE" TargetMode="External"/><Relationship Id="rId131" Type="http://schemas.openxmlformats.org/officeDocument/2006/relationships/hyperlink" Target="https://online.kug.ac.at/KUGonline/lv.listEqualLectures?pStpSpNr=665344&amp;pHLDisabled=TRUE" TargetMode="External"/><Relationship Id="rId61" Type="http://schemas.openxmlformats.org/officeDocument/2006/relationships/hyperlink" Target="https://online.tugraz.at/tug_online/lv.listEqualLectures?pStpSpNr=152168&amp;pHLDisabled=TRUE" TargetMode="External"/><Relationship Id="rId82" Type="http://schemas.openxmlformats.org/officeDocument/2006/relationships/hyperlink" Target="https://online.tugraz.at/tug_online/lv.listEqualLectures?pStpSpNr=203268&amp;pSpracheNr=1" TargetMode="External"/><Relationship Id="rId19" Type="http://schemas.openxmlformats.org/officeDocument/2006/relationships/hyperlink" Target="https://online.tugraz.at/tug_online/lv.listEqualLectures?pStpSpNr=192240&amp;pSpracheNr=1" TargetMode="External"/><Relationship Id="rId14" Type="http://schemas.openxmlformats.org/officeDocument/2006/relationships/hyperlink" Target="https://online.tugraz.at/tug_online/lv.listEqualLectures?pStpSpNr=152407&amp;pHLDisabled=TRUE" TargetMode="External"/><Relationship Id="rId30" Type="http://schemas.openxmlformats.org/officeDocument/2006/relationships/hyperlink" Target="https://online.tugraz.at/tug_online/lv.listEqualLectures?pStpSpNr=196999&amp;pHLDisabled=TRUE" TargetMode="External"/><Relationship Id="rId35" Type="http://schemas.openxmlformats.org/officeDocument/2006/relationships/hyperlink" Target="https://online.tugraz.at/tug_online/lv.listEqualLectures?pStpSpNr=191212&amp;pSpracheNr=1" TargetMode="External"/><Relationship Id="rId56" Type="http://schemas.openxmlformats.org/officeDocument/2006/relationships/hyperlink" Target="https://online.kug.ac.at/KUGonline/lv.listEqualLectures?pStpSpNr=679189&amp;pHLDisabled=TRUE" TargetMode="External"/><Relationship Id="rId77" Type="http://schemas.openxmlformats.org/officeDocument/2006/relationships/hyperlink" Target="https://online.tugraz.at/tug_online/lv.listEqualLectures?pStpSpNr=152156&amp;pHLDisabled=TRUE" TargetMode="External"/><Relationship Id="rId100" Type="http://schemas.openxmlformats.org/officeDocument/2006/relationships/hyperlink" Target="https://online.kug.ac.at/KUGonline/lv.listEqualLectures?pStpSpNr=659009&amp;pHLDisabled=TRUE" TargetMode="External"/><Relationship Id="rId105" Type="http://schemas.openxmlformats.org/officeDocument/2006/relationships/hyperlink" Target="https://online.kug.ac.at/KUGonline/lv.listEqualLectures?pStpSpNr=764206&amp;pSpracheNr=1" TargetMode="External"/><Relationship Id="rId126" Type="http://schemas.openxmlformats.org/officeDocument/2006/relationships/hyperlink" Target="https://online.kug.ac.at/KUGonline/lv.listEqualLectures?pStpSpNr=672263&amp;pHLDisabled=TRUE" TargetMode="External"/><Relationship Id="rId8" Type="http://schemas.openxmlformats.org/officeDocument/2006/relationships/hyperlink" Target="https://online.tugraz.at/tug_online/lv.listEqualLectures?pStpSpNr=186462&amp;pSpracheNr=1" TargetMode="External"/><Relationship Id="rId51" Type="http://schemas.openxmlformats.org/officeDocument/2006/relationships/hyperlink" Target="https://online.tugraz.at/tug_online/lv.listEqualLectures?pStpSpNr=152066&amp;pHLDisabled=TRUE" TargetMode="External"/><Relationship Id="rId72" Type="http://schemas.openxmlformats.org/officeDocument/2006/relationships/hyperlink" Target="https://online.tugraz.at/tug_online/lv.listEqualLectures?pStpSpNr=156055&amp;pHLDisabled=TRUE" TargetMode="External"/><Relationship Id="rId93" Type="http://schemas.openxmlformats.org/officeDocument/2006/relationships/hyperlink" Target="https://online.kug.ac.at/KUGonline/lv.listEqualLectures?pStpSpNr=658164&amp;pHLDisabled=TRUE" TargetMode="External"/><Relationship Id="rId98" Type="http://schemas.openxmlformats.org/officeDocument/2006/relationships/hyperlink" Target="https://online.kug.ac.at/KUGonline/lv.listEqualLectures?pStpSpNr=674758&amp;pHLDisabled=TRUE" TargetMode="External"/><Relationship Id="rId121" Type="http://schemas.openxmlformats.org/officeDocument/2006/relationships/hyperlink" Target="https://online.kug.ac.at/KUGonline/lv.listEqualLectures?pStpSpNr=664115&amp;pHLDisabled=TRUE" TargetMode="External"/><Relationship Id="rId3" Type="http://schemas.openxmlformats.org/officeDocument/2006/relationships/hyperlink" Target="https://online.tugraz.at/tug_online/lv.listEqualLectures?pStpSpNr=189917&amp;pSpracheNr=1" TargetMode="External"/><Relationship Id="rId25" Type="http://schemas.openxmlformats.org/officeDocument/2006/relationships/hyperlink" Target="https://online.tugraz.at/tug_online/lv.listEqualLectures?pStpSpNr=157493&amp;pHLDisabled=TRUE" TargetMode="External"/><Relationship Id="rId46" Type="http://schemas.openxmlformats.org/officeDocument/2006/relationships/hyperlink" Target="https://online.tugraz.at/tug_online/lv.listEqualLectures?pStpSpNr=151767&amp;pHLDisabled=TRUE" TargetMode="External"/><Relationship Id="rId67" Type="http://schemas.openxmlformats.org/officeDocument/2006/relationships/hyperlink" Target="https://online.kug.ac.at/KUGonline/lv.listEqualLectures?pStpSpNr=664916&amp;pHLDisabled=TRUE" TargetMode="External"/><Relationship Id="rId116" Type="http://schemas.openxmlformats.org/officeDocument/2006/relationships/hyperlink" Target="https://online.kug.ac.at/KUGonline/lv.listEqualLectures?pStpSpNr=627385&amp;pHLDisabled=TRUE" TargetMode="External"/><Relationship Id="rId20" Type="http://schemas.openxmlformats.org/officeDocument/2006/relationships/hyperlink" Target="https://online.tugraz.at/tug_online/lv.listEqualLectures?pStpSpNr=190180&amp;pSpracheNr=1" TargetMode="External"/><Relationship Id="rId41" Type="http://schemas.openxmlformats.org/officeDocument/2006/relationships/hyperlink" Target="https://online.tugraz.at/tug_online/lv.listEqualLectures?pStpSpNr=190656&amp;pSpracheNr=1" TargetMode="External"/><Relationship Id="rId62" Type="http://schemas.openxmlformats.org/officeDocument/2006/relationships/hyperlink" Target="https://online.kug.ac.at/KUGonline/lv.listEqualLectures?pStpSpNr=663750&amp;pHLDisabled=TRUE" TargetMode="External"/><Relationship Id="rId83" Type="http://schemas.openxmlformats.org/officeDocument/2006/relationships/hyperlink" Target="https://online.tugraz.at/tug_online/lv.listEqualLectures?pStpSpNr=205953&amp;pSpracheNr=1" TargetMode="External"/><Relationship Id="rId88" Type="http://schemas.openxmlformats.org/officeDocument/2006/relationships/hyperlink" Target="https://online.tugraz.at/tug_online/lv.listEqualLectures?pStpSpNr=157706&amp;pHLDisabled=TRUE" TargetMode="External"/><Relationship Id="rId111" Type="http://schemas.openxmlformats.org/officeDocument/2006/relationships/hyperlink" Target="https://online.kug.ac.at/KUGonline/lv.listEqualLectures?pStpSpNr=668403&amp;pHLDisabled=TRUE" TargetMode="External"/><Relationship Id="rId132" Type="http://schemas.openxmlformats.org/officeDocument/2006/relationships/hyperlink" Target="https://online.kug.ac.at/KUGonline/lv.listEqualLectures?pStpSpNr=674760&amp;pHLDisabled=TRUE" TargetMode="External"/><Relationship Id="rId15" Type="http://schemas.openxmlformats.org/officeDocument/2006/relationships/hyperlink" Target="https://online.tugraz.at/tug_online/lv.listEqualLectures?pStpSpNr=190178&amp;pSpracheNr=1" TargetMode="External"/><Relationship Id="rId36" Type="http://schemas.openxmlformats.org/officeDocument/2006/relationships/hyperlink" Target="https://online.tugraz.at/tug_online/lv.listEqualLectures?pStpSpNr=191885&amp;pSpracheNr=1" TargetMode="External"/><Relationship Id="rId57" Type="http://schemas.openxmlformats.org/officeDocument/2006/relationships/hyperlink" Target="https://online.kug.ac.at/KUGonline/lv.listEqualLectures?pStpSpNr=671188&amp;pHLDisabled=TRUE" TargetMode="External"/><Relationship Id="rId106" Type="http://schemas.openxmlformats.org/officeDocument/2006/relationships/hyperlink" Target="https://online.kug.ac.at/KUGonline/lv.listEqualLectures?pStpSpNr=672544&amp;pHLDisabled=TRUE" TargetMode="External"/><Relationship Id="rId127" Type="http://schemas.openxmlformats.org/officeDocument/2006/relationships/hyperlink" Target="https://online.kug.ac.at/KUGonline/lv.listEqualLectures?pStpSpNr=678023&amp;pHLDisabled=TRUE" TargetMode="External"/><Relationship Id="rId10" Type="http://schemas.openxmlformats.org/officeDocument/2006/relationships/hyperlink" Target="https://online.tugraz.at/tug_online/lv.listEqualLectures?pStpSpNr=152416&amp;pHLDisabled=TRUE" TargetMode="External"/><Relationship Id="rId31" Type="http://schemas.openxmlformats.org/officeDocument/2006/relationships/hyperlink" Target="https://online.tugraz.at/tug_online/lv.listEqualLectures?pStpSpNr=152587&amp;pHLDisabled=TRUE" TargetMode="External"/><Relationship Id="rId52" Type="http://schemas.openxmlformats.org/officeDocument/2006/relationships/hyperlink" Target="https://online.kug.ac.at/KUGonline/lv.listEqualLectures?pStpSpNr=772480&amp;pSpracheNr=1" TargetMode="External"/><Relationship Id="rId73" Type="http://schemas.openxmlformats.org/officeDocument/2006/relationships/hyperlink" Target="https://online.tugraz.at/tug_online/lv.listEqualLectures?pStpSpNr=152102&amp;pHLDisabled=TRUE" TargetMode="External"/><Relationship Id="rId78" Type="http://schemas.openxmlformats.org/officeDocument/2006/relationships/hyperlink" Target="https://online.tugraz.at/tug_online/lv.listEqualLectures?pStpSpNr=189002&amp;pSpracheNr=1" TargetMode="External"/><Relationship Id="rId94" Type="http://schemas.openxmlformats.org/officeDocument/2006/relationships/hyperlink" Target="https://online.kug.ac.at/KUGonline/lv.listEqualLectures?pStpSpNr=693350&amp;pHLDisabled=TRUE" TargetMode="External"/><Relationship Id="rId99" Type="http://schemas.openxmlformats.org/officeDocument/2006/relationships/hyperlink" Target="https://online.kug.ac.at/KUGonline/lv.listEqualLectures?pStpSpNr=659009&amp;pHLDisabled=TRUE" TargetMode="External"/><Relationship Id="rId101" Type="http://schemas.openxmlformats.org/officeDocument/2006/relationships/hyperlink" Target="https://online.kug.ac.at/KUGonline/lv.listEqualLectures?pStpSpNr=693351&amp;pHLDisabled=TRUE" TargetMode="External"/><Relationship Id="rId122" Type="http://schemas.openxmlformats.org/officeDocument/2006/relationships/hyperlink" Target="https://online.kug.ac.at/KUGonline/lv.listEqualLectures?pStpSpNr=657907&amp;pHLDisabled=TRUE" TargetMode="External"/><Relationship Id="rId4" Type="http://schemas.openxmlformats.org/officeDocument/2006/relationships/hyperlink" Target="https://online.tugraz.at/tug_online/lv.listEqualLectures?pStpSpNr=152414&amp;pHLDisabled=TRUE" TargetMode="External"/><Relationship Id="rId9" Type="http://schemas.openxmlformats.org/officeDocument/2006/relationships/hyperlink" Target="https://online.tugraz.at/tug_online/lv.listEqualLectures?pStpSpNr=186309&amp;pSpracheNr=1" TargetMode="External"/><Relationship Id="rId26" Type="http://schemas.openxmlformats.org/officeDocument/2006/relationships/hyperlink" Target="https://online.tugraz.at/tug_online/lv.listEqualLectures?pStpSpNr=156338&amp;pHLDisabled=TRU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9"/>
  <sheetViews>
    <sheetView tabSelected="1" topLeftCell="A5" workbookViewId="0">
      <selection activeCell="F5" sqref="F5"/>
    </sheetView>
  </sheetViews>
  <sheetFormatPr baseColWidth="10" defaultRowHeight="16"/>
  <cols>
    <col min="1" max="1" width="18" customWidth="1"/>
    <col min="2" max="2" width="8.83203125" customWidth="1"/>
    <col min="4" max="4" width="9.1640625" customWidth="1"/>
    <col min="6" max="6" width="11.6640625" customWidth="1"/>
    <col min="7" max="7" width="14.1640625" customWidth="1"/>
    <col min="10" max="10" width="16.33203125" customWidth="1"/>
    <col min="13" max="13" width="10.83203125" customWidth="1"/>
    <col min="15" max="16" width="10.83203125" customWidth="1"/>
  </cols>
  <sheetData>
    <row r="1" spans="1:16" ht="40" customHeight="1">
      <c r="A1" s="1" t="s">
        <v>0</v>
      </c>
      <c r="B1" s="206" t="s">
        <v>1</v>
      </c>
      <c r="C1" s="207"/>
      <c r="D1" s="207"/>
      <c r="E1" s="207"/>
      <c r="F1" s="207"/>
      <c r="G1" s="207"/>
      <c r="H1" s="207"/>
      <c r="I1" s="207"/>
      <c r="J1" s="207"/>
      <c r="K1" s="207"/>
      <c r="L1" s="207"/>
      <c r="M1" s="2" t="s">
        <v>2</v>
      </c>
    </row>
    <row r="2" spans="1:16" ht="13" customHeight="1">
      <c r="A2" s="3"/>
      <c r="B2" s="4"/>
      <c r="C2" s="5"/>
      <c r="D2" s="5"/>
      <c r="E2" s="5"/>
      <c r="F2" s="5"/>
      <c r="G2" s="5"/>
      <c r="H2" s="5"/>
      <c r="I2" s="5"/>
      <c r="J2" s="5"/>
      <c r="K2" s="5"/>
      <c r="L2" s="5"/>
      <c r="M2" s="6"/>
    </row>
    <row r="3" spans="1:16" ht="13" customHeight="1">
      <c r="A3" s="7"/>
      <c r="B3" s="8"/>
      <c r="C3" s="9"/>
      <c r="D3" s="9"/>
      <c r="E3" s="9"/>
      <c r="F3" s="9"/>
      <c r="G3" s="9"/>
      <c r="H3" s="9"/>
      <c r="I3" s="9"/>
      <c r="J3" s="9"/>
      <c r="K3" s="9"/>
      <c r="L3" s="9"/>
      <c r="M3" s="10"/>
    </row>
    <row r="4" spans="1:16" ht="24">
      <c r="B4" s="11" t="s">
        <v>3</v>
      </c>
      <c r="C4" s="12"/>
      <c r="F4" s="13">
        <v>1</v>
      </c>
      <c r="H4" s="208" t="str">
        <f>IF($F$4=1,C66,IF($F$4=2,C67,IF($F$4=3,C68,IF($F$4=4,C69,"Bitte Zahl 1 bis 4 für Vertiefungsrichtung wählen"))))</f>
        <v>Embedded Audio</v>
      </c>
      <c r="I4" s="209"/>
      <c r="J4" s="209"/>
      <c r="K4" s="209"/>
      <c r="L4" s="209"/>
      <c r="M4" s="210"/>
      <c r="N4" s="14"/>
      <c r="O4" s="14"/>
      <c r="P4" s="9"/>
    </row>
    <row r="5" spans="1:16" ht="20" customHeight="1"/>
    <row r="6" spans="1:16" ht="24">
      <c r="A6" s="203" t="s">
        <v>4</v>
      </c>
      <c r="B6" s="211"/>
      <c r="C6" s="211"/>
      <c r="D6" s="211"/>
      <c r="E6" s="211"/>
      <c r="F6" s="211"/>
      <c r="G6" s="211"/>
      <c r="H6" s="212"/>
      <c r="J6" s="203" t="s">
        <v>5</v>
      </c>
      <c r="K6" s="204"/>
      <c r="L6" s="204"/>
      <c r="M6" s="16" t="s">
        <v>6</v>
      </c>
    </row>
    <row r="7" spans="1:16">
      <c r="A7" s="17"/>
      <c r="B7" s="9"/>
      <c r="C7" s="9"/>
      <c r="D7" s="9"/>
      <c r="E7" s="9"/>
      <c r="F7" s="9"/>
      <c r="G7" s="9"/>
      <c r="H7" s="18"/>
      <c r="J7" s="17"/>
      <c r="K7" s="9"/>
      <c r="L7" s="9"/>
      <c r="M7" s="18"/>
    </row>
    <row r="8" spans="1:16" ht="20" customHeight="1">
      <c r="A8" s="196" t="s">
        <v>7</v>
      </c>
      <c r="B8" s="197"/>
      <c r="C8" s="197"/>
      <c r="D8" s="19"/>
      <c r="E8" s="19"/>
      <c r="F8" s="19"/>
      <c r="G8" s="19"/>
      <c r="H8" s="20"/>
      <c r="J8" s="213" t="s">
        <v>8</v>
      </c>
      <c r="K8" s="214"/>
      <c r="L8" s="214"/>
      <c r="M8" s="215"/>
    </row>
    <row r="9" spans="1:16" ht="17" customHeight="1">
      <c r="A9" s="21"/>
      <c r="B9" s="22" t="s">
        <v>9</v>
      </c>
      <c r="C9" s="23" t="s">
        <v>10</v>
      </c>
      <c r="D9" s="22" t="s">
        <v>11</v>
      </c>
      <c r="E9" s="22"/>
      <c r="F9" s="23" t="s">
        <v>12</v>
      </c>
      <c r="G9" s="23" t="s">
        <v>13</v>
      </c>
      <c r="H9" s="18"/>
      <c r="J9" s="17"/>
      <c r="K9" s="24" t="s">
        <v>9</v>
      </c>
      <c r="L9" s="24" t="s">
        <v>14</v>
      </c>
      <c r="M9" s="25" t="s">
        <v>10</v>
      </c>
    </row>
    <row r="10" spans="1:16" ht="16" customHeight="1">
      <c r="A10" s="26" t="s">
        <v>15</v>
      </c>
      <c r="B10" s="27">
        <f>Pflichtfächer!C15</f>
        <v>0</v>
      </c>
      <c r="C10" s="27">
        <f>Pflichtfächer!G15</f>
        <v>0</v>
      </c>
      <c r="D10" s="27">
        <f>Pflichtfächer!E15</f>
        <v>0</v>
      </c>
      <c r="E10" s="9"/>
      <c r="F10" s="9">
        <f>Pflichtfächer!I15</f>
        <v>0</v>
      </c>
      <c r="G10" s="199" t="e">
        <f>F11</f>
        <v>#DIV/0!</v>
      </c>
      <c r="H10" s="18"/>
      <c r="J10" s="17" t="s">
        <v>16</v>
      </c>
      <c r="K10" s="27">
        <f>SUMIF(Pflichtfächer!K6:K11,Übersicht!M6,Pflichtfächer!C6:C11)</f>
        <v>0</v>
      </c>
      <c r="L10" s="27">
        <f>SUMIF(Pflichtfächer!K6:K11,Übersicht!M6,Pflichtfächer!E6:E11)</f>
        <v>0</v>
      </c>
      <c r="M10" s="28">
        <f>COUNTIF(Pflichtfächer!K6:K28,M6)</f>
        <v>0</v>
      </c>
    </row>
    <row r="11" spans="1:16" ht="16" customHeight="1">
      <c r="A11" s="26" t="s">
        <v>17</v>
      </c>
      <c r="B11" s="27">
        <f>Pflichtfächer!C16</f>
        <v>15</v>
      </c>
      <c r="C11" s="27">
        <f>Pflichtfächer!G16</f>
        <v>6</v>
      </c>
      <c r="D11" s="27">
        <f>Pflichtfächer!E16</f>
        <v>22</v>
      </c>
      <c r="E11" s="9"/>
      <c r="F11" s="29" t="e">
        <f>F10/D10</f>
        <v>#DIV/0!</v>
      </c>
      <c r="G11" s="200"/>
      <c r="H11" s="18"/>
      <c r="J11" s="17" t="s">
        <v>18</v>
      </c>
      <c r="K11" s="27">
        <f>SUMIF(Wahlkataloge!M6:M195,Übersicht!M6,Wahlkataloge!C6:C195)</f>
        <v>0</v>
      </c>
      <c r="L11" s="27">
        <f>SUMIF(Wahlkataloge!M6:M195,Übersicht!M6,Wahlkataloge!F6:F195)</f>
        <v>0</v>
      </c>
      <c r="M11" s="28">
        <f>COUNTIF(Wahlkataloge!M6:M195,Übersicht!M6)</f>
        <v>0</v>
      </c>
    </row>
    <row r="12" spans="1:16" ht="16" customHeight="1">
      <c r="A12" s="30" t="s">
        <v>19</v>
      </c>
      <c r="B12" s="31">
        <f>B11-B10</f>
        <v>15</v>
      </c>
      <c r="C12" s="31">
        <f>C11-C10</f>
        <v>6</v>
      </c>
      <c r="D12" s="31">
        <f>D11-D10</f>
        <v>22</v>
      </c>
      <c r="E12" s="32"/>
      <c r="F12" s="9"/>
      <c r="G12" s="33"/>
      <c r="H12" s="18"/>
      <c r="J12" s="34" t="s">
        <v>20</v>
      </c>
      <c r="K12" s="35">
        <f>SUMIF(Freifächer!M4:M13,M6,Freifächer!C4:C13)</f>
        <v>0</v>
      </c>
      <c r="L12" s="35">
        <f>SUMIF(Freifächer!M4:M13,Übersicht!M6,Freifächer!F4:F13)</f>
        <v>0</v>
      </c>
      <c r="M12" s="36">
        <f>COUNTIF(Freifächer!M4:M13,Übersicht!M6)</f>
        <v>0</v>
      </c>
    </row>
    <row r="13" spans="1:16" ht="17" customHeight="1">
      <c r="A13" s="17"/>
      <c r="B13" s="9"/>
      <c r="C13" s="9"/>
      <c r="D13" s="9"/>
      <c r="E13" s="9"/>
      <c r="F13" s="9"/>
      <c r="G13" s="9"/>
      <c r="H13" s="18"/>
      <c r="J13" s="37" t="str">
        <f>CONCATENATE("Im Semster  ",M6,"  hast du folgendes geplant:")</f>
        <v>Im Semster  s20  hast du folgendes geplant:</v>
      </c>
      <c r="K13" s="38"/>
      <c r="L13" s="38"/>
      <c r="M13" s="39"/>
    </row>
    <row r="14" spans="1:16" ht="20" customHeight="1">
      <c r="A14" s="196" t="s">
        <v>21</v>
      </c>
      <c r="B14" s="197"/>
      <c r="C14" s="197"/>
      <c r="D14" s="201" t="str">
        <f>H4</f>
        <v>Embedded Audio</v>
      </c>
      <c r="E14" s="201"/>
      <c r="F14" s="201"/>
      <c r="G14" s="201"/>
      <c r="H14" s="20"/>
      <c r="J14" s="40"/>
      <c r="K14" s="41" t="str">
        <f>CONCATENATE(SUM(K10:K12)," SSt")</f>
        <v>0 SSt</v>
      </c>
      <c r="L14" s="41" t="str">
        <f>CONCATENATE(SUM(L10:L12)," ECTS")</f>
        <v>0 ECTS</v>
      </c>
      <c r="M14" s="42" t="str">
        <f>CONCATENATE(SUM(M10:M12)," Fächer")</f>
        <v>0 Fächer</v>
      </c>
    </row>
    <row r="15" spans="1:16">
      <c r="A15" s="21"/>
      <c r="B15" s="22" t="s">
        <v>9</v>
      </c>
      <c r="C15" s="23" t="s">
        <v>10</v>
      </c>
      <c r="D15" s="22" t="s">
        <v>11</v>
      </c>
      <c r="E15" s="23"/>
      <c r="F15" s="23" t="s">
        <v>12</v>
      </c>
      <c r="G15" s="23" t="s">
        <v>13</v>
      </c>
      <c r="H15" s="18"/>
    </row>
    <row r="16" spans="1:16" ht="16" customHeight="1">
      <c r="A16" s="26" t="s">
        <v>15</v>
      </c>
      <c r="B16" s="27">
        <f>Wahlkataloge!Q18</f>
        <v>0</v>
      </c>
      <c r="C16" s="27">
        <f>Wahlkataloge!U18</f>
        <v>0</v>
      </c>
      <c r="D16" s="27">
        <f>Wahlkataloge!S18</f>
        <v>0</v>
      </c>
      <c r="E16" s="27"/>
      <c r="F16" s="9">
        <f>Wahlkataloge!W18</f>
        <v>0</v>
      </c>
      <c r="G16" s="199" t="e">
        <f>F17</f>
        <v>#DIV/0!</v>
      </c>
      <c r="H16" s="18"/>
    </row>
    <row r="17" spans="1:13" ht="16" customHeight="1">
      <c r="A17" s="26" t="s">
        <v>17</v>
      </c>
      <c r="B17" s="27">
        <f>Wahlkataloge!R18</f>
        <v>8</v>
      </c>
      <c r="C17" s="27">
        <f>Wahlkataloge!V18</f>
        <v>5</v>
      </c>
      <c r="D17" s="27">
        <f>Wahlkataloge!T18</f>
        <v>11</v>
      </c>
      <c r="E17" s="27"/>
      <c r="F17" s="29" t="e">
        <f>F16/D16</f>
        <v>#DIV/0!</v>
      </c>
      <c r="G17" s="200"/>
      <c r="H17" s="18"/>
    </row>
    <row r="18" spans="1:13" ht="16" customHeight="1">
      <c r="A18" s="30" t="s">
        <v>19</v>
      </c>
      <c r="B18" s="31">
        <f>B17-B16</f>
        <v>8</v>
      </c>
      <c r="C18" s="31">
        <f>C17-C16</f>
        <v>5</v>
      </c>
      <c r="D18" s="31">
        <f>D17-D16</f>
        <v>11</v>
      </c>
      <c r="E18" s="31"/>
      <c r="F18" s="9"/>
      <c r="G18" s="33"/>
      <c r="H18" s="18"/>
    </row>
    <row r="19" spans="1:13" ht="24">
      <c r="A19" s="17"/>
      <c r="B19" s="9"/>
      <c r="C19" s="9"/>
      <c r="D19" s="9"/>
      <c r="E19" s="9"/>
      <c r="F19" s="9"/>
      <c r="G19" s="9"/>
      <c r="H19" s="18"/>
      <c r="J19" s="203" t="s">
        <v>22</v>
      </c>
      <c r="K19" s="204"/>
      <c r="L19" s="204"/>
      <c r="M19" s="205"/>
    </row>
    <row r="20" spans="1:13" ht="20" customHeight="1">
      <c r="A20" s="196" t="s">
        <v>23</v>
      </c>
      <c r="B20" s="197"/>
      <c r="C20" s="197"/>
      <c r="D20" s="201" t="str">
        <f>H4</f>
        <v>Embedded Audio</v>
      </c>
      <c r="E20" s="201"/>
      <c r="F20" s="201"/>
      <c r="G20" s="201"/>
      <c r="H20" s="20"/>
      <c r="J20" s="17"/>
      <c r="K20" s="9"/>
      <c r="L20" s="9"/>
      <c r="M20" s="18"/>
    </row>
    <row r="21" spans="1:13">
      <c r="A21" s="21"/>
      <c r="B21" s="22" t="s">
        <v>9</v>
      </c>
      <c r="C21" s="23" t="s">
        <v>10</v>
      </c>
      <c r="D21" s="22" t="s">
        <v>24</v>
      </c>
      <c r="E21" s="43" t="s">
        <v>25</v>
      </c>
      <c r="F21" s="23" t="s">
        <v>12</v>
      </c>
      <c r="G21" s="23" t="s">
        <v>13</v>
      </c>
      <c r="H21" s="18"/>
      <c r="J21" s="17"/>
      <c r="K21" s="9"/>
      <c r="L21" s="9"/>
      <c r="M21" s="18"/>
    </row>
    <row r="22" spans="1:13" ht="16" customHeight="1">
      <c r="A22" s="26" t="s">
        <v>15</v>
      </c>
      <c r="B22" s="27">
        <f>Wahlkataloge!Q19</f>
        <v>0</v>
      </c>
      <c r="C22" s="27">
        <f>Wahlkataloge!U19</f>
        <v>5</v>
      </c>
      <c r="D22" s="27">
        <f>Wahlkataloge!S19</f>
        <v>0</v>
      </c>
      <c r="E22" s="27"/>
      <c r="F22" s="9">
        <f>Wahlkataloge!W19</f>
        <v>0</v>
      </c>
      <c r="G22" s="199" t="e">
        <f>F23</f>
        <v>#DIV/0!</v>
      </c>
      <c r="H22" s="18"/>
      <c r="J22" s="17"/>
      <c r="K22" s="9"/>
      <c r="L22" s="9"/>
      <c r="M22" s="18"/>
    </row>
    <row r="23" spans="1:13" ht="16" customHeight="1">
      <c r="A23" s="26" t="s">
        <v>17</v>
      </c>
      <c r="B23" s="27"/>
      <c r="C23" s="27"/>
      <c r="D23" s="27">
        <f>IF(F4=1,G66,IF(F4=2,G67,IF(F4=3,G68,IF(F4=4,G69))))</f>
        <v>16</v>
      </c>
      <c r="E23" s="27">
        <f>D23+5</f>
        <v>21</v>
      </c>
      <c r="F23" s="29" t="e">
        <f>F22/D22</f>
        <v>#DIV/0!</v>
      </c>
      <c r="G23" s="200"/>
      <c r="H23" s="18"/>
      <c r="J23" s="17"/>
      <c r="K23" s="9"/>
      <c r="L23" s="9"/>
      <c r="M23" s="18"/>
    </row>
    <row r="24" spans="1:13" ht="16" customHeight="1">
      <c r="A24" s="30" t="s">
        <v>19</v>
      </c>
      <c r="B24" s="31"/>
      <c r="C24" s="31"/>
      <c r="D24" s="31">
        <f>D23-D22</f>
        <v>16</v>
      </c>
      <c r="E24" s="31">
        <f>E23-D22</f>
        <v>21</v>
      </c>
      <c r="F24" s="9"/>
      <c r="G24" s="33"/>
      <c r="H24" s="18"/>
      <c r="J24" s="17"/>
      <c r="K24" s="9"/>
      <c r="L24" s="9"/>
      <c r="M24" s="18"/>
    </row>
    <row r="25" spans="1:13">
      <c r="A25" s="26"/>
      <c r="B25" s="44"/>
      <c r="C25" s="44"/>
      <c r="D25" s="9"/>
      <c r="E25" s="9"/>
      <c r="F25" s="9"/>
      <c r="G25" s="9"/>
      <c r="H25" s="18"/>
      <c r="J25" s="17"/>
      <c r="K25" s="9"/>
      <c r="L25" s="9"/>
      <c r="M25" s="18"/>
    </row>
    <row r="26" spans="1:13" ht="20" customHeight="1">
      <c r="A26" s="196" t="s">
        <v>26</v>
      </c>
      <c r="B26" s="197"/>
      <c r="C26" s="197"/>
      <c r="D26" s="202"/>
      <c r="E26" s="19"/>
      <c r="F26" s="19"/>
      <c r="G26" s="45"/>
      <c r="H26" s="20"/>
      <c r="J26" s="17"/>
      <c r="K26" s="9"/>
      <c r="L26" s="9"/>
      <c r="M26" s="18"/>
    </row>
    <row r="27" spans="1:13">
      <c r="A27" s="21"/>
      <c r="B27" s="22" t="s">
        <v>9</v>
      </c>
      <c r="C27" s="23" t="s">
        <v>10</v>
      </c>
      <c r="D27" s="22" t="s">
        <v>24</v>
      </c>
      <c r="E27" s="23" t="s">
        <v>25</v>
      </c>
      <c r="F27" s="23" t="s">
        <v>12</v>
      </c>
      <c r="G27" s="23" t="s">
        <v>13</v>
      </c>
      <c r="H27" s="18"/>
      <c r="J27" s="46"/>
      <c r="K27" s="47"/>
      <c r="L27" s="48" t="s">
        <v>11</v>
      </c>
      <c r="M27" s="49"/>
    </row>
    <row r="28" spans="1:13" ht="16" customHeight="1">
      <c r="A28" s="26" t="s">
        <v>15</v>
      </c>
      <c r="B28" s="27">
        <f>Wahlkataloge!Q20</f>
        <v>11</v>
      </c>
      <c r="C28" s="27"/>
      <c r="D28" s="27">
        <f>Wahlkataloge!S20</f>
        <v>0</v>
      </c>
      <c r="E28" s="27"/>
      <c r="F28" s="9">
        <f>Wahlkataloge!W20</f>
        <v>0</v>
      </c>
      <c r="G28" s="199" t="e">
        <f>F29</f>
        <v>#DIV/0!</v>
      </c>
      <c r="H28" s="18"/>
      <c r="J28" s="50" t="s">
        <v>10</v>
      </c>
      <c r="K28" s="51" t="s">
        <v>27</v>
      </c>
      <c r="L28" s="52">
        <f>D10+D16+D22+D28+D34</f>
        <v>0</v>
      </c>
      <c r="M28" s="53"/>
    </row>
    <row r="29" spans="1:13" ht="16" customHeight="1">
      <c r="A29" s="26" t="s">
        <v>17</v>
      </c>
      <c r="B29" s="27"/>
      <c r="C29" s="27"/>
      <c r="D29" s="27">
        <f>IF(F4=1,H66,IF(F4=2,H67,IF(F4=3,H68,IF(F4=4,H69))))</f>
        <v>15</v>
      </c>
      <c r="E29" s="27">
        <f>D29+5</f>
        <v>20</v>
      </c>
      <c r="F29" s="29" t="e">
        <f>F28/D28</f>
        <v>#DIV/0!</v>
      </c>
      <c r="G29" s="200"/>
      <c r="H29" s="18"/>
      <c r="J29" s="50"/>
      <c r="K29" s="51" t="s">
        <v>28</v>
      </c>
      <c r="L29" s="52">
        <v>80</v>
      </c>
      <c r="M29" s="53"/>
    </row>
    <row r="30" spans="1:13" ht="18" customHeight="1">
      <c r="A30" s="30" t="s">
        <v>19</v>
      </c>
      <c r="B30" s="31"/>
      <c r="C30" s="31"/>
      <c r="D30" s="31">
        <f>D29-D28</f>
        <v>15</v>
      </c>
      <c r="E30" s="31">
        <f>E29-D28</f>
        <v>20</v>
      </c>
      <c r="F30" s="9"/>
      <c r="G30" s="33"/>
      <c r="H30" s="18"/>
      <c r="J30" s="54"/>
      <c r="K30" s="55" t="s">
        <v>29</v>
      </c>
      <c r="L30" s="56">
        <f>L29-L28</f>
        <v>80</v>
      </c>
      <c r="M30" s="57"/>
    </row>
    <row r="31" spans="1:13">
      <c r="A31" s="17"/>
      <c r="B31" s="9"/>
      <c r="C31" s="9"/>
      <c r="D31" s="9"/>
      <c r="E31" s="9"/>
      <c r="F31" s="9"/>
      <c r="G31" s="9"/>
      <c r="H31" s="18"/>
      <c r="J31" s="50" t="s">
        <v>30</v>
      </c>
      <c r="K31" s="51" t="s">
        <v>29</v>
      </c>
      <c r="L31" s="52">
        <v>10</v>
      </c>
      <c r="M31" s="53"/>
    </row>
    <row r="32" spans="1:13" ht="20" customHeight="1">
      <c r="A32" s="196" t="s">
        <v>20</v>
      </c>
      <c r="B32" s="197"/>
      <c r="C32" s="197"/>
      <c r="D32" s="198"/>
      <c r="E32" s="198"/>
      <c r="F32" s="198"/>
      <c r="G32" s="58"/>
      <c r="H32" s="20"/>
      <c r="J32" s="54" t="s">
        <v>31</v>
      </c>
      <c r="K32" s="55" t="s">
        <v>29</v>
      </c>
      <c r="L32" s="56">
        <v>30</v>
      </c>
      <c r="M32" s="57"/>
    </row>
    <row r="33" spans="1:8">
      <c r="A33" s="21"/>
      <c r="B33" s="23" t="s">
        <v>9</v>
      </c>
      <c r="C33" s="23" t="s">
        <v>10</v>
      </c>
      <c r="D33" s="22" t="s">
        <v>11</v>
      </c>
      <c r="E33" s="23"/>
      <c r="F33" s="23"/>
      <c r="G33" s="23"/>
      <c r="H33" s="18"/>
    </row>
    <row r="34" spans="1:8" ht="16" customHeight="1">
      <c r="A34" s="26" t="s">
        <v>15</v>
      </c>
      <c r="B34" s="27">
        <f>Freifächer!C15</f>
        <v>0</v>
      </c>
      <c r="C34" s="59">
        <f>Freifächer!H15</f>
        <v>0</v>
      </c>
      <c r="D34" s="27">
        <f>Freifächer!F15</f>
        <v>0</v>
      </c>
      <c r="E34" s="9"/>
      <c r="F34" s="9"/>
      <c r="H34" s="18"/>
    </row>
    <row r="35" spans="1:8" ht="16" customHeight="1">
      <c r="A35" s="26" t="s">
        <v>17</v>
      </c>
      <c r="B35" s="27"/>
      <c r="C35" s="9"/>
      <c r="D35" s="27">
        <v>11</v>
      </c>
      <c r="E35" s="9"/>
      <c r="F35" s="29"/>
      <c r="H35" s="18"/>
    </row>
    <row r="36" spans="1:8" ht="16" customHeight="1">
      <c r="A36" s="30" t="s">
        <v>19</v>
      </c>
      <c r="B36" s="31"/>
      <c r="C36" s="60"/>
      <c r="D36" s="31">
        <f>D35-D34</f>
        <v>11</v>
      </c>
      <c r="E36" s="60"/>
      <c r="F36" s="9"/>
      <c r="G36" s="33" t="str">
        <f>IF(D34&gt;=D35,"Bestanden"," ")</f>
        <v xml:space="preserve"> </v>
      </c>
      <c r="H36" s="18"/>
    </row>
    <row r="37" spans="1:8">
      <c r="A37" s="17"/>
      <c r="B37" s="9"/>
      <c r="C37" s="9"/>
      <c r="D37" s="9"/>
      <c r="E37" s="9"/>
      <c r="F37" s="9"/>
      <c r="G37" s="9"/>
      <c r="H37" s="18"/>
    </row>
    <row r="38" spans="1:8" ht="19">
      <c r="A38" s="196" t="s">
        <v>32</v>
      </c>
      <c r="B38" s="197"/>
      <c r="C38" s="197"/>
      <c r="D38" s="198"/>
      <c r="E38" s="198"/>
      <c r="F38" s="198"/>
      <c r="G38" s="58"/>
      <c r="H38" s="20"/>
    </row>
    <row r="39" spans="1:8" ht="18" customHeight="1">
      <c r="A39" s="21"/>
      <c r="B39" s="22" t="s">
        <v>9</v>
      </c>
      <c r="C39" s="23" t="s">
        <v>10</v>
      </c>
      <c r="D39" s="22" t="s">
        <v>11</v>
      </c>
      <c r="E39" s="23"/>
      <c r="F39" s="23" t="s">
        <v>12</v>
      </c>
      <c r="G39" s="23"/>
      <c r="H39" s="18"/>
    </row>
    <row r="40" spans="1:8" ht="16" customHeight="1">
      <c r="A40" s="26" t="s">
        <v>15</v>
      </c>
      <c r="B40" s="27">
        <f>Pflichtfächer!C24</f>
        <v>0</v>
      </c>
      <c r="C40" s="27">
        <f>Pflichtfächer!G24</f>
        <v>0</v>
      </c>
      <c r="D40" s="27">
        <f>Pflichtfächer!E24</f>
        <v>0</v>
      </c>
      <c r="E40" s="27"/>
      <c r="F40" s="9">
        <f>Pflichtfächer!I24</f>
        <v>0</v>
      </c>
      <c r="G40" s="199" t="e">
        <f>F41</f>
        <v>#DIV/0!</v>
      </c>
      <c r="H40" s="18"/>
    </row>
    <row r="41" spans="1:8" ht="16" customHeight="1">
      <c r="A41" s="26" t="s">
        <v>17</v>
      </c>
      <c r="B41" s="27">
        <f>Pflichtfächer!E24</f>
        <v>0</v>
      </c>
      <c r="C41" s="27">
        <v>2</v>
      </c>
      <c r="D41" s="27">
        <v>10</v>
      </c>
      <c r="E41" s="27"/>
      <c r="F41" s="29" t="e">
        <f>F40/D40</f>
        <v>#DIV/0!</v>
      </c>
      <c r="G41" s="200"/>
      <c r="H41" s="18"/>
    </row>
    <row r="42" spans="1:8" ht="16" customHeight="1">
      <c r="A42" s="30" t="s">
        <v>19</v>
      </c>
      <c r="B42" s="31">
        <f>B41-B40</f>
        <v>0</v>
      </c>
      <c r="C42" s="31">
        <f>C41-C40</f>
        <v>2</v>
      </c>
      <c r="D42" s="31">
        <f>D41-D40</f>
        <v>10</v>
      </c>
      <c r="E42" s="31"/>
      <c r="F42" s="9"/>
      <c r="G42" s="33"/>
      <c r="H42" s="18"/>
    </row>
    <row r="43" spans="1:8">
      <c r="A43" s="17"/>
      <c r="B43" s="9"/>
      <c r="C43" s="9"/>
      <c r="D43" s="9"/>
      <c r="E43" s="9"/>
      <c r="F43" s="9"/>
      <c r="G43" s="9"/>
      <c r="H43" s="18"/>
    </row>
    <row r="44" spans="1:8" ht="19">
      <c r="A44" s="196" t="s">
        <v>31</v>
      </c>
      <c r="B44" s="197"/>
      <c r="C44" s="197"/>
      <c r="D44" s="198"/>
      <c r="E44" s="198"/>
      <c r="F44" s="198"/>
      <c r="G44" s="58"/>
      <c r="H44" s="20"/>
    </row>
    <row r="45" spans="1:8">
      <c r="A45" s="21"/>
      <c r="B45" s="22"/>
      <c r="C45" s="23" t="s">
        <v>10</v>
      </c>
      <c r="D45" s="22" t="s">
        <v>11</v>
      </c>
      <c r="E45" s="23"/>
      <c r="F45" s="23" t="s">
        <v>12</v>
      </c>
      <c r="G45" s="23"/>
      <c r="H45" s="18"/>
    </row>
    <row r="46" spans="1:8" ht="16" customHeight="1">
      <c r="A46" s="26" t="s">
        <v>15</v>
      </c>
      <c r="B46" s="27"/>
      <c r="C46" s="27">
        <f>Pflichtfächer!G28</f>
        <v>0</v>
      </c>
      <c r="D46" s="27">
        <f>Pflichtfächer!E29</f>
        <v>0</v>
      </c>
      <c r="E46" s="9"/>
      <c r="F46" s="9">
        <f>Pflichtfächer!I28</f>
        <v>0</v>
      </c>
      <c r="G46" s="199" t="e">
        <f>F47</f>
        <v>#DIV/0!</v>
      </c>
      <c r="H46" s="18"/>
    </row>
    <row r="47" spans="1:8" ht="16" customHeight="1">
      <c r="A47" s="26" t="s">
        <v>17</v>
      </c>
      <c r="B47" s="27"/>
      <c r="C47" s="27">
        <v>1</v>
      </c>
      <c r="D47" s="27">
        <v>30</v>
      </c>
      <c r="E47" s="9"/>
      <c r="F47" s="29" t="e">
        <f>F46/D46</f>
        <v>#DIV/0!</v>
      </c>
      <c r="G47" s="200"/>
      <c r="H47" s="18"/>
    </row>
    <row r="48" spans="1:8" ht="16" customHeight="1">
      <c r="A48" s="61" t="s">
        <v>19</v>
      </c>
      <c r="B48" s="62"/>
      <c r="C48" s="62">
        <f>C47-C46</f>
        <v>1</v>
      </c>
      <c r="D48" s="62">
        <f>D47-D46</f>
        <v>30</v>
      </c>
      <c r="E48" s="63"/>
      <c r="F48" s="63"/>
      <c r="G48" s="64"/>
      <c r="H48" s="65"/>
    </row>
    <row r="64" spans="3:3">
      <c r="C64" t="s">
        <v>33</v>
      </c>
    </row>
    <row r="65" spans="2:8">
      <c r="G65" t="s">
        <v>34</v>
      </c>
      <c r="H65" t="s">
        <v>35</v>
      </c>
    </row>
    <row r="66" spans="2:8">
      <c r="B66" s="66">
        <v>1</v>
      </c>
      <c r="C66" s="67" t="s">
        <v>36</v>
      </c>
      <c r="G66">
        <v>16</v>
      </c>
      <c r="H66">
        <v>15</v>
      </c>
    </row>
    <row r="67" spans="2:8">
      <c r="B67" s="66">
        <v>2</v>
      </c>
      <c r="C67" s="67" t="s">
        <v>37</v>
      </c>
      <c r="G67">
        <v>15.5</v>
      </c>
      <c r="H67">
        <v>12</v>
      </c>
    </row>
    <row r="68" spans="2:8">
      <c r="B68" s="66">
        <v>3</v>
      </c>
      <c r="C68" s="67" t="s">
        <v>38</v>
      </c>
      <c r="G68">
        <v>16.5</v>
      </c>
      <c r="H68">
        <v>15</v>
      </c>
    </row>
    <row r="69" spans="2:8">
      <c r="B69" s="66">
        <v>4</v>
      </c>
      <c r="C69" s="67" t="s">
        <v>39</v>
      </c>
      <c r="G69">
        <v>16.5</v>
      </c>
      <c r="H69">
        <v>12</v>
      </c>
    </row>
  </sheetData>
  <mergeCells count="24">
    <mergeCell ref="B1:L1"/>
    <mergeCell ref="H4:M4"/>
    <mergeCell ref="A6:H6"/>
    <mergeCell ref="J6:L6"/>
    <mergeCell ref="A8:C8"/>
    <mergeCell ref="J8:M8"/>
    <mergeCell ref="G10:G11"/>
    <mergeCell ref="A14:C14"/>
    <mergeCell ref="D14:G14"/>
    <mergeCell ref="G16:G17"/>
    <mergeCell ref="J19:M19"/>
    <mergeCell ref="A20:C20"/>
    <mergeCell ref="D20:G20"/>
    <mergeCell ref="G22:G23"/>
    <mergeCell ref="A26:D26"/>
    <mergeCell ref="G28:G29"/>
    <mergeCell ref="A44:C44"/>
    <mergeCell ref="D44:F44"/>
    <mergeCell ref="G46:G47"/>
    <mergeCell ref="A32:C32"/>
    <mergeCell ref="D32:F32"/>
    <mergeCell ref="A38:C38"/>
    <mergeCell ref="D38:F38"/>
    <mergeCell ref="G40:G41"/>
  </mergeCells>
  <printOptions gridLines="1" gridLinesSet="0"/>
  <pageMargins left="0.7" right="0.7" top="0.75" bottom="0.75" header="0.3" footer="0.3"/>
  <pageSetup paperSize="9" fitToWidth="0" fitToHeight="0" orientation="portrait" horizontalDpi="0" verticalDpi="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
  <sheetViews>
    <sheetView workbookViewId="0">
      <selection activeCell="M11" sqref="M11"/>
    </sheetView>
  </sheetViews>
  <sheetFormatPr baseColWidth="10" defaultRowHeight="16"/>
  <cols>
    <col min="2" max="2" width="60.6640625" customWidth="1"/>
    <col min="3" max="3" width="4.33203125" customWidth="1"/>
    <col min="4" max="4" width="5.5" customWidth="1"/>
    <col min="5" max="5" width="5" customWidth="1"/>
    <col min="6" max="6" width="7" customWidth="1"/>
    <col min="7" max="7" width="8.33203125" customWidth="1"/>
    <col min="8" max="8" width="6.6640625" customWidth="1"/>
    <col min="9" max="9" width="8.5" customWidth="1"/>
    <col min="10" max="10" width="5" customWidth="1"/>
  </cols>
  <sheetData>
    <row r="1" spans="1:13" ht="26">
      <c r="A1" s="216" t="s">
        <v>40</v>
      </c>
      <c r="B1" s="217"/>
      <c r="C1" s="217"/>
      <c r="D1" s="217"/>
      <c r="E1" s="217"/>
      <c r="F1" s="217"/>
      <c r="G1" s="217"/>
      <c r="H1" s="217"/>
      <c r="I1" s="217"/>
      <c r="J1" s="217"/>
      <c r="K1" s="217"/>
      <c r="L1" s="68"/>
      <c r="M1" s="68"/>
    </row>
    <row r="4" spans="1:13">
      <c r="A4" s="69" t="s">
        <v>41</v>
      </c>
      <c r="B4" s="70"/>
      <c r="C4" s="71"/>
      <c r="D4" s="71"/>
      <c r="E4" s="72"/>
      <c r="F4" s="73"/>
      <c r="G4" s="74"/>
      <c r="H4" s="74"/>
      <c r="I4" s="74"/>
      <c r="J4" s="74"/>
      <c r="K4" s="75"/>
    </row>
    <row r="5" spans="1:13" ht="27">
      <c r="A5" s="76" t="s">
        <v>42</v>
      </c>
      <c r="B5" s="77" t="s">
        <v>43</v>
      </c>
      <c r="C5" s="78" t="s">
        <v>9</v>
      </c>
      <c r="D5" s="79" t="s">
        <v>44</v>
      </c>
      <c r="E5" s="80" t="s">
        <v>11</v>
      </c>
      <c r="F5" s="80" t="s">
        <v>45</v>
      </c>
      <c r="G5" s="80" t="s">
        <v>46</v>
      </c>
      <c r="H5" s="80" t="s">
        <v>13</v>
      </c>
      <c r="I5" s="81" t="s">
        <v>12</v>
      </c>
      <c r="J5" s="81" t="s">
        <v>47</v>
      </c>
      <c r="K5" s="82" t="s">
        <v>48</v>
      </c>
    </row>
    <row r="6" spans="1:13">
      <c r="A6" s="83" t="s">
        <v>49</v>
      </c>
      <c r="B6" s="84" t="s">
        <v>50</v>
      </c>
      <c r="C6" s="85">
        <v>2</v>
      </c>
      <c r="D6" s="85" t="s">
        <v>51</v>
      </c>
      <c r="E6" s="85">
        <v>3</v>
      </c>
      <c r="F6" s="85" t="s">
        <v>52</v>
      </c>
      <c r="G6" s="195"/>
      <c r="H6" s="85"/>
      <c r="I6" s="195">
        <f t="shared" ref="I6:I14" si="0">IF(G6=1,E6*H6,)</f>
        <v>0</v>
      </c>
      <c r="J6" s="195" t="s">
        <v>53</v>
      </c>
      <c r="K6" s="96"/>
    </row>
    <row r="7" spans="1:13">
      <c r="A7" s="83" t="s">
        <v>54</v>
      </c>
      <c r="B7" s="84" t="s">
        <v>50</v>
      </c>
      <c r="C7" s="85">
        <v>1</v>
      </c>
      <c r="D7" s="85" t="s">
        <v>55</v>
      </c>
      <c r="E7" s="85">
        <v>1.5</v>
      </c>
      <c r="F7" s="85" t="s">
        <v>52</v>
      </c>
      <c r="G7" s="195"/>
      <c r="H7" s="85"/>
      <c r="I7" s="195">
        <f t="shared" si="0"/>
        <v>0</v>
      </c>
      <c r="J7" s="195" t="s">
        <v>53</v>
      </c>
      <c r="K7" s="96"/>
    </row>
    <row r="8" spans="1:13">
      <c r="A8" s="83" t="s">
        <v>56</v>
      </c>
      <c r="B8" s="87" t="s">
        <v>57</v>
      </c>
      <c r="C8" s="85">
        <v>2</v>
      </c>
      <c r="D8" s="85" t="s">
        <v>51</v>
      </c>
      <c r="E8" s="85">
        <v>3</v>
      </c>
      <c r="F8" s="85" t="s">
        <v>58</v>
      </c>
      <c r="G8" s="195"/>
      <c r="H8" s="85"/>
      <c r="I8" s="195">
        <f t="shared" si="0"/>
        <v>0</v>
      </c>
      <c r="J8" s="195" t="s">
        <v>53</v>
      </c>
      <c r="K8" s="96"/>
    </row>
    <row r="9" spans="1:13">
      <c r="A9" s="83" t="s">
        <v>59</v>
      </c>
      <c r="B9" s="84" t="s">
        <v>60</v>
      </c>
      <c r="C9" s="85">
        <v>2</v>
      </c>
      <c r="D9" s="85" t="s">
        <v>51</v>
      </c>
      <c r="E9" s="85">
        <v>3</v>
      </c>
      <c r="F9" s="85" t="s">
        <v>52</v>
      </c>
      <c r="G9" s="195"/>
      <c r="H9" s="85"/>
      <c r="I9" s="195">
        <f t="shared" si="0"/>
        <v>0</v>
      </c>
      <c r="J9" s="195" t="s">
        <v>53</v>
      </c>
      <c r="K9" s="96"/>
    </row>
    <row r="10" spans="1:13">
      <c r="A10" s="83" t="s">
        <v>61</v>
      </c>
      <c r="B10" s="88" t="s">
        <v>60</v>
      </c>
      <c r="C10" s="85">
        <v>1</v>
      </c>
      <c r="D10" s="85" t="s">
        <v>55</v>
      </c>
      <c r="E10" s="85">
        <v>1</v>
      </c>
      <c r="F10" s="85" t="s">
        <v>52</v>
      </c>
      <c r="G10" s="195"/>
      <c r="H10" s="85"/>
      <c r="I10" s="195">
        <f t="shared" si="0"/>
        <v>0</v>
      </c>
      <c r="J10" s="195" t="s">
        <v>53</v>
      </c>
      <c r="K10" s="96"/>
    </row>
    <row r="11" spans="1:13">
      <c r="A11" s="83" t="s">
        <v>62</v>
      </c>
      <c r="B11" s="84" t="s">
        <v>63</v>
      </c>
      <c r="C11" s="85">
        <v>2</v>
      </c>
      <c r="D11" s="85" t="s">
        <v>51</v>
      </c>
      <c r="E11" s="85">
        <v>3</v>
      </c>
      <c r="F11" s="85" t="s">
        <v>52</v>
      </c>
      <c r="G11" s="195"/>
      <c r="H11" s="85"/>
      <c r="I11" s="195">
        <f t="shared" si="0"/>
        <v>0</v>
      </c>
      <c r="J11" s="195" t="s">
        <v>64</v>
      </c>
      <c r="K11" s="96"/>
    </row>
    <row r="12" spans="1:13">
      <c r="A12" s="83" t="s">
        <v>65</v>
      </c>
      <c r="B12" s="84" t="s">
        <v>66</v>
      </c>
      <c r="C12" s="85">
        <v>2</v>
      </c>
      <c r="D12" s="85" t="s">
        <v>51</v>
      </c>
      <c r="E12" s="85">
        <v>3</v>
      </c>
      <c r="F12" s="85" t="s">
        <v>52</v>
      </c>
      <c r="G12" s="195"/>
      <c r="H12" s="85"/>
      <c r="I12" s="195">
        <f t="shared" si="0"/>
        <v>0</v>
      </c>
      <c r="J12" s="195" t="s">
        <v>53</v>
      </c>
      <c r="K12" s="96"/>
    </row>
    <row r="13" spans="1:13">
      <c r="A13" s="83" t="s">
        <v>67</v>
      </c>
      <c r="B13" s="84" t="s">
        <v>66</v>
      </c>
      <c r="C13" s="85">
        <v>1</v>
      </c>
      <c r="D13" s="85" t="s">
        <v>55</v>
      </c>
      <c r="E13" s="85">
        <v>1.5</v>
      </c>
      <c r="F13" s="85" t="s">
        <v>52</v>
      </c>
      <c r="G13" s="195"/>
      <c r="H13" s="85"/>
      <c r="I13" s="195">
        <f t="shared" si="0"/>
        <v>0</v>
      </c>
      <c r="J13" s="195" t="s">
        <v>53</v>
      </c>
      <c r="K13" s="96"/>
    </row>
    <row r="14" spans="1:13">
      <c r="A14" s="83" t="s">
        <v>68</v>
      </c>
      <c r="B14" s="84" t="s">
        <v>69</v>
      </c>
      <c r="C14" s="85">
        <v>2</v>
      </c>
      <c r="D14" s="85" t="s">
        <v>51</v>
      </c>
      <c r="E14" s="85">
        <v>3</v>
      </c>
      <c r="F14" s="85" t="s">
        <v>58</v>
      </c>
      <c r="G14" s="195"/>
      <c r="H14" s="85"/>
      <c r="I14" s="195">
        <f t="shared" si="0"/>
        <v>0</v>
      </c>
      <c r="J14" s="195" t="s">
        <v>53</v>
      </c>
      <c r="K14" s="96"/>
    </row>
    <row r="15" spans="1:13">
      <c r="A15" s="69"/>
      <c r="B15" s="89" t="s">
        <v>70</v>
      </c>
      <c r="C15" s="71">
        <f>SUMIF(G6:G14,"=1",C6:C14)</f>
        <v>0</v>
      </c>
      <c r="D15" s="71"/>
      <c r="E15" s="71">
        <f>SUMIF(G6:G14,"=1",E6:E14)</f>
        <v>0</v>
      </c>
      <c r="F15" s="71"/>
      <c r="G15" s="71">
        <f>SUM(G6:G14)</f>
        <v>0</v>
      </c>
      <c r="H15" s="71"/>
      <c r="I15" s="71">
        <f>SUM(I6:I14)</f>
        <v>0</v>
      </c>
      <c r="J15" s="71"/>
      <c r="K15" s="90"/>
    </row>
    <row r="16" spans="1:13">
      <c r="A16" s="89"/>
      <c r="B16" s="89" t="s">
        <v>71</v>
      </c>
      <c r="C16" s="71">
        <f>SUM(C6:C14)</f>
        <v>15</v>
      </c>
      <c r="D16" s="71"/>
      <c r="E16" s="71">
        <f>SUM(E6:E14)</f>
        <v>22</v>
      </c>
      <c r="F16" s="71"/>
      <c r="G16" s="91">
        <f>COUNT(G6:G14)+COUNTBLANK(G6:G11)</f>
        <v>6</v>
      </c>
    </row>
    <row r="18" spans="1:11" ht="26">
      <c r="A18" s="218" t="s">
        <v>72</v>
      </c>
      <c r="B18" s="219"/>
      <c r="C18" s="219"/>
      <c r="D18" s="219"/>
      <c r="E18" s="219"/>
      <c r="F18" s="219"/>
      <c r="G18" s="219"/>
      <c r="H18" s="219"/>
      <c r="I18" s="219"/>
      <c r="J18" s="219"/>
    </row>
    <row r="19" spans="1:11">
      <c r="A19" s="9"/>
      <c r="B19" s="9"/>
      <c r="C19" s="9"/>
      <c r="D19" s="9"/>
      <c r="E19" s="9"/>
      <c r="F19" s="9"/>
      <c r="G19" s="9"/>
      <c r="H19" s="9"/>
      <c r="I19" s="9"/>
      <c r="J19" s="9"/>
      <c r="K19" s="9"/>
    </row>
    <row r="20" spans="1:11" ht="27">
      <c r="A20" s="69" t="s">
        <v>73</v>
      </c>
      <c r="B20" s="70"/>
      <c r="C20" s="92" t="s">
        <v>9</v>
      </c>
      <c r="D20" s="71" t="s">
        <v>44</v>
      </c>
      <c r="E20" s="72" t="s">
        <v>11</v>
      </c>
      <c r="F20" s="72" t="s">
        <v>45</v>
      </c>
      <c r="G20" s="72" t="s">
        <v>46</v>
      </c>
      <c r="H20" s="72" t="s">
        <v>13</v>
      </c>
      <c r="I20" s="93" t="s">
        <v>12</v>
      </c>
      <c r="J20" s="93" t="s">
        <v>47</v>
      </c>
      <c r="K20" s="82" t="s">
        <v>48</v>
      </c>
    </row>
    <row r="21" spans="1:11">
      <c r="A21" s="94" t="s">
        <v>74</v>
      </c>
      <c r="B21" s="87" t="s">
        <v>75</v>
      </c>
      <c r="C21" s="85">
        <v>6</v>
      </c>
      <c r="D21" s="85" t="s">
        <v>76</v>
      </c>
      <c r="E21" s="85">
        <v>8</v>
      </c>
      <c r="F21" s="95" t="s">
        <v>77</v>
      </c>
      <c r="G21" s="195"/>
      <c r="H21" s="96"/>
      <c r="I21" s="195">
        <f>IF(G21=1,E21*H21,)</f>
        <v>0</v>
      </c>
      <c r="J21" s="97"/>
      <c r="K21" s="96"/>
    </row>
    <row r="22" spans="1:11" ht="16" customHeight="1">
      <c r="A22" s="221" t="s">
        <v>78</v>
      </c>
      <c r="B22" s="98" t="s">
        <v>79</v>
      </c>
      <c r="C22" s="220">
        <v>2</v>
      </c>
      <c r="D22" s="220" t="s">
        <v>80</v>
      </c>
      <c r="E22" s="220">
        <v>2</v>
      </c>
      <c r="F22" s="194" t="s">
        <v>58</v>
      </c>
      <c r="G22" s="223"/>
      <c r="H22" s="223"/>
      <c r="I22" s="223">
        <f t="shared" ref="I22" si="1">IF(G22=1,E22*H22,)</f>
        <v>0</v>
      </c>
      <c r="J22" s="225"/>
      <c r="K22" s="223"/>
    </row>
    <row r="23" spans="1:11" ht="16" customHeight="1">
      <c r="A23" s="222"/>
      <c r="B23" s="84" t="s">
        <v>81</v>
      </c>
      <c r="C23" s="220"/>
      <c r="D23" s="220"/>
      <c r="E23" s="220"/>
      <c r="F23" s="194" t="s">
        <v>52</v>
      </c>
      <c r="G23" s="224"/>
      <c r="H23" s="224"/>
      <c r="I23" s="224"/>
      <c r="J23" s="226"/>
      <c r="K23" s="224"/>
    </row>
    <row r="24" spans="1:11">
      <c r="A24" s="69"/>
      <c r="B24" s="89" t="s">
        <v>82</v>
      </c>
      <c r="C24" s="71">
        <f>SUMIF(G21:G23,"=1",C21:C23)</f>
        <v>0</v>
      </c>
      <c r="D24" s="71"/>
      <c r="E24" s="71">
        <f>SUMIF(G21:G23,"=1",E21:E23)</f>
        <v>0</v>
      </c>
      <c r="F24" s="71"/>
      <c r="G24" s="71">
        <f>SUM(G21:G23)</f>
        <v>0</v>
      </c>
      <c r="H24" s="71"/>
      <c r="I24" s="71">
        <f>SUM(I21:I23)</f>
        <v>0</v>
      </c>
      <c r="J24" s="71"/>
      <c r="K24" s="90"/>
    </row>
    <row r="25" spans="1:11">
      <c r="A25" s="96"/>
      <c r="B25" s="96"/>
      <c r="C25" s="96"/>
      <c r="D25" s="96"/>
      <c r="E25" s="96"/>
      <c r="F25" s="96"/>
      <c r="G25" s="96"/>
      <c r="H25" s="96"/>
      <c r="I25" s="96"/>
      <c r="J25" s="96"/>
      <c r="K25" s="9"/>
    </row>
    <row r="26" spans="1:11">
      <c r="A26" s="9"/>
      <c r="B26" s="9"/>
      <c r="C26" s="9"/>
      <c r="D26" s="9"/>
      <c r="E26" s="9"/>
      <c r="F26" s="9"/>
      <c r="G26" s="9"/>
      <c r="H26" s="9"/>
      <c r="I26" s="9"/>
      <c r="J26" s="9"/>
      <c r="K26" s="9"/>
    </row>
    <row r="27" spans="1:11" ht="27">
      <c r="A27" s="100" t="s">
        <v>31</v>
      </c>
      <c r="B27" s="101"/>
      <c r="C27" s="92" t="s">
        <v>9</v>
      </c>
      <c r="D27" s="71" t="s">
        <v>44</v>
      </c>
      <c r="E27" s="72" t="s">
        <v>11</v>
      </c>
      <c r="F27" s="72" t="s">
        <v>45</v>
      </c>
      <c r="G27" s="72" t="s">
        <v>46</v>
      </c>
      <c r="H27" s="72" t="s">
        <v>13</v>
      </c>
      <c r="I27" s="93" t="s">
        <v>12</v>
      </c>
      <c r="J27" s="93" t="s">
        <v>47</v>
      </c>
      <c r="K27" s="82" t="s">
        <v>48</v>
      </c>
    </row>
    <row r="28" spans="1:11">
      <c r="A28" s="96"/>
      <c r="B28" s="102" t="s">
        <v>31</v>
      </c>
      <c r="C28" s="96"/>
      <c r="D28" s="96"/>
      <c r="E28" s="96">
        <v>30</v>
      </c>
      <c r="F28" s="95" t="s">
        <v>77</v>
      </c>
      <c r="G28" s="195"/>
      <c r="H28" s="96"/>
      <c r="I28" s="195">
        <f>IF(G28=1,E28*H28,)</f>
        <v>0</v>
      </c>
      <c r="J28" s="96"/>
      <c r="K28" s="96"/>
    </row>
    <row r="29" spans="1:11" ht="19" customHeight="1">
      <c r="A29" s="96"/>
      <c r="B29" s="96"/>
      <c r="C29" s="96"/>
      <c r="D29" s="96"/>
      <c r="E29" s="96">
        <f>SUMIF(G28,"=1",E28)</f>
        <v>0</v>
      </c>
      <c r="F29" s="96"/>
      <c r="G29" s="96"/>
      <c r="H29" s="96"/>
      <c r="I29" s="96"/>
      <c r="J29" s="96"/>
      <c r="K29" s="96"/>
    </row>
    <row r="30" spans="1:11">
      <c r="A30" s="96"/>
      <c r="B30" s="96"/>
      <c r="C30" s="96"/>
      <c r="D30" s="96"/>
      <c r="E30" s="96"/>
      <c r="F30" s="96"/>
      <c r="G30" s="96"/>
      <c r="H30" s="96"/>
      <c r="I30" s="96"/>
      <c r="J30" s="96"/>
      <c r="K30" s="96"/>
    </row>
  </sheetData>
  <mergeCells count="11">
    <mergeCell ref="A1:K1"/>
    <mergeCell ref="A18:J18"/>
    <mergeCell ref="C22:C23"/>
    <mergeCell ref="D22:D23"/>
    <mergeCell ref="E22:E23"/>
    <mergeCell ref="A22:A23"/>
    <mergeCell ref="I22:I23"/>
    <mergeCell ref="G22:G23"/>
    <mergeCell ref="H22:H23"/>
    <mergeCell ref="K22:K23"/>
    <mergeCell ref="J22:J23"/>
  </mergeCells>
  <conditionalFormatting sqref="G6:G13">
    <cfRule type="cellIs" dxfId="9" priority="20" operator="equal">
      <formula>1</formula>
    </cfRule>
  </conditionalFormatting>
  <conditionalFormatting sqref="G6:G13">
    <cfRule type="cellIs" dxfId="8" priority="21" operator="equal">
      <formula>0</formula>
    </cfRule>
  </conditionalFormatting>
  <conditionalFormatting sqref="G21">
    <cfRule type="cellIs" dxfId="7" priority="13" operator="equal">
      <formula>1</formula>
    </cfRule>
  </conditionalFormatting>
  <conditionalFormatting sqref="G21">
    <cfRule type="cellIs" dxfId="6" priority="14" operator="equal">
      <formula>0</formula>
    </cfRule>
  </conditionalFormatting>
  <conditionalFormatting sqref="G22">
    <cfRule type="cellIs" dxfId="5" priority="11" operator="equal">
      <formula>1</formula>
    </cfRule>
  </conditionalFormatting>
  <conditionalFormatting sqref="G22">
    <cfRule type="cellIs" dxfId="4" priority="12" operator="equal">
      <formula>0</formula>
    </cfRule>
  </conditionalFormatting>
  <conditionalFormatting sqref="G28">
    <cfRule type="cellIs" dxfId="3" priority="7" operator="equal">
      <formula>1</formula>
    </cfRule>
  </conditionalFormatting>
  <conditionalFormatting sqref="G28">
    <cfRule type="cellIs" dxfId="2" priority="8" operator="equal">
      <formula>0</formula>
    </cfRule>
  </conditionalFormatting>
  <conditionalFormatting sqref="G14">
    <cfRule type="cellIs" dxfId="1" priority="1" operator="equal">
      <formula>1</formula>
    </cfRule>
  </conditionalFormatting>
  <conditionalFormatting sqref="G14">
    <cfRule type="cellIs" dxfId="0" priority="2" operator="equal">
      <formula>0</formula>
    </cfRule>
  </conditionalFormatting>
  <hyperlinks>
    <hyperlink ref="B6" r:id="rId1" xr:uid="{00000000-0004-0000-0100-000000000000}"/>
    <hyperlink ref="B7" r:id="rId2" xr:uid="{00000000-0004-0000-0100-000001000000}"/>
    <hyperlink ref="B9" r:id="rId3" xr:uid="{00000000-0004-0000-0100-000002000000}"/>
    <hyperlink ref="B10" r:id="rId4" xr:uid="{00000000-0004-0000-0100-000003000000}"/>
    <hyperlink ref="B11" r:id="rId5" xr:uid="{00000000-0004-0000-0100-000004000000}"/>
    <hyperlink ref="B12" r:id="rId6" xr:uid="{00000000-0004-0000-0100-000005000000}"/>
    <hyperlink ref="B14" r:id="rId7" xr:uid="{00000000-0004-0000-0100-000006000000}"/>
    <hyperlink ref="B21" r:id="rId8" xr:uid="{00000000-0004-0000-0100-000007000000}"/>
  </hyperlinks>
  <printOptions gridLines="1" gridLinesSet="0"/>
  <pageMargins left="0.7" right="0.7" top="0.75" bottom="0.75" header="0.3" footer="0.3"/>
  <pageSetup paperSize="9"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67"/>
  <sheetViews>
    <sheetView zoomScale="110" workbookViewId="0">
      <selection activeCell="J128" sqref="J128"/>
    </sheetView>
  </sheetViews>
  <sheetFormatPr baseColWidth="10" defaultRowHeight="16"/>
  <cols>
    <col min="1" max="1" width="5.33203125" customWidth="1"/>
    <col min="2" max="2" width="50" customWidth="1"/>
    <col min="3" max="6" width="5.1640625" customWidth="1"/>
    <col min="7" max="7" width="4.6640625" customWidth="1"/>
    <col min="8" max="8" width="7.5" style="27" customWidth="1"/>
    <col min="9" max="9" width="10.83203125" style="189"/>
    <col min="12" max="12" width="10.83203125" style="27"/>
    <col min="14" max="14" width="6.1640625" customWidth="1"/>
    <col min="15" max="15" width="3.1640625" customWidth="1"/>
    <col min="16" max="16" width="29.83203125" customWidth="1"/>
    <col min="17" max="18" width="9.33203125" customWidth="1"/>
    <col min="19" max="19" width="9.5" customWidth="1"/>
    <col min="20" max="20" width="9.83203125" customWidth="1"/>
  </cols>
  <sheetData>
    <row r="1" spans="1:23" ht="31" customHeight="1">
      <c r="A1" s="216" t="s">
        <v>83</v>
      </c>
      <c r="B1" s="217"/>
      <c r="C1" s="217"/>
      <c r="D1" s="217"/>
      <c r="E1" s="217"/>
      <c r="F1" s="217"/>
      <c r="G1" s="217"/>
      <c r="H1" s="217"/>
      <c r="I1" s="217"/>
      <c r="J1" s="217"/>
      <c r="K1" s="217"/>
      <c r="L1" s="217"/>
      <c r="M1" s="217"/>
      <c r="N1" s="68"/>
    </row>
    <row r="2" spans="1:23" ht="33" customHeight="1">
      <c r="A2" s="228" t="s">
        <v>3</v>
      </c>
      <c r="B2" s="229"/>
      <c r="C2" s="103">
        <f>Übersicht!F4</f>
        <v>1</v>
      </c>
      <c r="D2" s="230" t="str">
        <f>Übersicht!H4</f>
        <v>Embedded Audio</v>
      </c>
      <c r="E2" s="231"/>
      <c r="F2" s="231"/>
      <c r="G2" s="231"/>
      <c r="H2" s="231"/>
      <c r="I2" s="231"/>
      <c r="J2" s="231"/>
      <c r="K2" s="231"/>
      <c r="L2" s="231"/>
      <c r="M2" s="231"/>
    </row>
    <row r="3" spans="1:23" ht="18">
      <c r="A3" s="104" t="s">
        <v>84</v>
      </c>
      <c r="B3" s="105"/>
      <c r="C3" s="106"/>
      <c r="D3" s="106"/>
      <c r="E3" s="106"/>
      <c r="F3" s="107"/>
      <c r="G3" s="108"/>
      <c r="H3" s="107"/>
      <c r="I3" s="107"/>
      <c r="J3" s="107"/>
      <c r="K3" s="107"/>
      <c r="L3" s="107"/>
      <c r="M3" s="109"/>
    </row>
    <row r="4" spans="1:23" ht="32" customHeight="1">
      <c r="A4" s="110" t="s">
        <v>85</v>
      </c>
      <c r="B4" s="111" t="s">
        <v>43</v>
      </c>
      <c r="C4" s="112" t="s">
        <v>9</v>
      </c>
      <c r="D4" s="113" t="s">
        <v>44</v>
      </c>
      <c r="E4" s="113" t="s">
        <v>45</v>
      </c>
      <c r="F4" s="114" t="s">
        <v>11</v>
      </c>
      <c r="G4" s="115" t="s">
        <v>86</v>
      </c>
      <c r="H4" s="114" t="s">
        <v>46</v>
      </c>
      <c r="I4" s="114" t="s">
        <v>13</v>
      </c>
      <c r="J4" s="116" t="s">
        <v>87</v>
      </c>
      <c r="K4" s="114" t="s">
        <v>88</v>
      </c>
      <c r="L4" s="114" t="s">
        <v>89</v>
      </c>
      <c r="M4" s="117" t="s">
        <v>90</v>
      </c>
      <c r="O4" s="118" t="s">
        <v>91</v>
      </c>
      <c r="P4" s="118" t="s">
        <v>92</v>
      </c>
      <c r="Q4" s="118" t="s">
        <v>9</v>
      </c>
      <c r="R4" s="118" t="s">
        <v>11</v>
      </c>
      <c r="S4" s="119" t="s">
        <v>93</v>
      </c>
    </row>
    <row r="5" spans="1:23">
      <c r="A5" s="120" t="s">
        <v>94</v>
      </c>
      <c r="B5" s="121"/>
      <c r="C5" s="122">
        <f>SUMIF(H6:H195,"=1",C6:C195)</f>
        <v>0</v>
      </c>
      <c r="D5" s="122"/>
      <c r="E5" s="122"/>
      <c r="F5" s="122">
        <f>SUMIF(H6:H10,"=1",F6:F10)</f>
        <v>0</v>
      </c>
      <c r="G5" s="122"/>
      <c r="H5" s="122">
        <f>SUM(H6:H10)</f>
        <v>0</v>
      </c>
      <c r="I5" s="122"/>
      <c r="J5" s="122">
        <f>SUMIF(H6:H10,"=1",J6:J10)</f>
        <v>0</v>
      </c>
      <c r="K5" s="122"/>
      <c r="L5" s="122"/>
      <c r="M5" s="123"/>
      <c r="O5" s="124" t="s">
        <v>95</v>
      </c>
      <c r="P5" s="124" t="s">
        <v>96</v>
      </c>
      <c r="Q5" s="124">
        <f>C5</f>
        <v>0</v>
      </c>
      <c r="R5" s="124">
        <f>F5</f>
        <v>0</v>
      </c>
      <c r="S5" s="124">
        <f>J5</f>
        <v>0</v>
      </c>
    </row>
    <row r="6" spans="1:23">
      <c r="A6" s="125" t="s">
        <v>95</v>
      </c>
      <c r="B6" s="126" t="s">
        <v>97</v>
      </c>
      <c r="C6" s="127">
        <v>1</v>
      </c>
      <c r="D6" s="127" t="s">
        <v>51</v>
      </c>
      <c r="E6" s="127" t="s">
        <v>52</v>
      </c>
      <c r="F6" s="127">
        <v>1.5</v>
      </c>
      <c r="G6" s="85" t="s">
        <v>53</v>
      </c>
      <c r="H6" s="85"/>
      <c r="I6" s="85"/>
      <c r="J6" s="128">
        <f t="shared" ref="J6:J10" si="0">IF(H6=1,F6*I6,)</f>
        <v>0</v>
      </c>
      <c r="K6" s="96"/>
      <c r="L6" s="86"/>
      <c r="M6" s="96"/>
      <c r="O6" s="129" t="s">
        <v>98</v>
      </c>
      <c r="P6" s="129" t="s">
        <v>99</v>
      </c>
      <c r="Q6" s="129">
        <f t="shared" ref="Q6:Q12" si="1">C13</f>
        <v>0</v>
      </c>
      <c r="R6" s="129">
        <f>F13</f>
        <v>0</v>
      </c>
      <c r="S6" s="129">
        <f>J13</f>
        <v>0</v>
      </c>
    </row>
    <row r="7" spans="1:23">
      <c r="A7" s="125" t="s">
        <v>95</v>
      </c>
      <c r="B7" s="126" t="s">
        <v>100</v>
      </c>
      <c r="C7" s="127">
        <v>2</v>
      </c>
      <c r="D7" s="127" t="s">
        <v>55</v>
      </c>
      <c r="E7" s="127" t="s">
        <v>52</v>
      </c>
      <c r="F7" s="127">
        <v>3</v>
      </c>
      <c r="G7" s="85" t="s">
        <v>64</v>
      </c>
      <c r="H7" s="85"/>
      <c r="I7" s="85"/>
      <c r="J7" s="128">
        <f t="shared" si="0"/>
        <v>0</v>
      </c>
      <c r="K7" s="96"/>
      <c r="L7" s="86"/>
      <c r="M7" s="96"/>
      <c r="O7" s="124" t="s">
        <v>95</v>
      </c>
      <c r="P7" s="124" t="s">
        <v>101</v>
      </c>
      <c r="Q7" s="124">
        <f t="shared" si="1"/>
        <v>0</v>
      </c>
      <c r="R7" s="124">
        <f>F63</f>
        <v>0</v>
      </c>
      <c r="S7" s="124">
        <f>J63</f>
        <v>0</v>
      </c>
    </row>
    <row r="8" spans="1:23">
      <c r="A8" s="125" t="s">
        <v>95</v>
      </c>
      <c r="B8" s="126" t="s">
        <v>102</v>
      </c>
      <c r="C8" s="127">
        <v>2</v>
      </c>
      <c r="D8" s="127" t="s">
        <v>51</v>
      </c>
      <c r="E8" s="127" t="s">
        <v>52</v>
      </c>
      <c r="F8" s="127">
        <v>3</v>
      </c>
      <c r="G8" s="85" t="s">
        <v>53</v>
      </c>
      <c r="H8" s="85"/>
      <c r="I8" s="85"/>
      <c r="J8" s="128">
        <f t="shared" si="0"/>
        <v>0</v>
      </c>
      <c r="K8" s="96"/>
      <c r="L8" s="86"/>
      <c r="M8" s="96"/>
      <c r="O8" s="129" t="s">
        <v>103</v>
      </c>
      <c r="P8" s="129" t="s">
        <v>104</v>
      </c>
      <c r="Q8" s="129">
        <f t="shared" si="1"/>
        <v>3</v>
      </c>
      <c r="R8" s="129">
        <f>F71</f>
        <v>0</v>
      </c>
      <c r="S8" s="129">
        <f>J71</f>
        <v>0</v>
      </c>
    </row>
    <row r="9" spans="1:23">
      <c r="A9" s="125" t="s">
        <v>95</v>
      </c>
      <c r="B9" s="126" t="s">
        <v>102</v>
      </c>
      <c r="C9" s="127">
        <v>1</v>
      </c>
      <c r="D9" s="127" t="s">
        <v>55</v>
      </c>
      <c r="E9" s="127" t="s">
        <v>52</v>
      </c>
      <c r="F9" s="127">
        <v>1.5</v>
      </c>
      <c r="G9" s="85" t="s">
        <v>53</v>
      </c>
      <c r="H9" s="85"/>
      <c r="I9" s="85"/>
      <c r="J9" s="128">
        <f t="shared" si="0"/>
        <v>0</v>
      </c>
      <c r="K9" s="96"/>
      <c r="L9" s="86"/>
      <c r="M9" s="96"/>
      <c r="O9" s="124" t="s">
        <v>95</v>
      </c>
      <c r="P9" s="124" t="s">
        <v>105</v>
      </c>
      <c r="Q9" s="124">
        <f t="shared" si="1"/>
        <v>3</v>
      </c>
      <c r="R9" s="124">
        <f>F100</f>
        <v>0</v>
      </c>
      <c r="S9" s="124">
        <f>J100</f>
        <v>0</v>
      </c>
    </row>
    <row r="10" spans="1:23">
      <c r="A10" s="125" t="s">
        <v>95</v>
      </c>
      <c r="B10" s="126" t="s">
        <v>106</v>
      </c>
      <c r="C10" s="127">
        <v>2</v>
      </c>
      <c r="D10" s="127" t="s">
        <v>107</v>
      </c>
      <c r="E10" s="127" t="s">
        <v>52</v>
      </c>
      <c r="F10" s="127">
        <v>2</v>
      </c>
      <c r="G10" s="85" t="s">
        <v>64</v>
      </c>
      <c r="H10" s="85"/>
      <c r="I10" s="85"/>
      <c r="J10" s="128">
        <f t="shared" si="0"/>
        <v>0</v>
      </c>
      <c r="K10" s="96"/>
      <c r="L10" s="86" t="s">
        <v>108</v>
      </c>
      <c r="M10" s="96"/>
      <c r="O10" s="129" t="s">
        <v>109</v>
      </c>
      <c r="P10" s="129" t="s">
        <v>110</v>
      </c>
      <c r="Q10" s="129">
        <f t="shared" si="1"/>
        <v>2</v>
      </c>
      <c r="R10" s="129">
        <f>F109</f>
        <v>0</v>
      </c>
      <c r="S10" s="129">
        <f>J109</f>
        <v>0</v>
      </c>
    </row>
    <row r="11" spans="1:23">
      <c r="A11" s="120"/>
      <c r="B11" s="130"/>
      <c r="C11" s="122">
        <f>SUM(C6:C10)</f>
        <v>8</v>
      </c>
      <c r="D11" s="122"/>
      <c r="E11" s="122"/>
      <c r="F11" s="122">
        <f>SUM(F6:F10)</f>
        <v>11</v>
      </c>
      <c r="G11" s="122"/>
      <c r="H11" s="122">
        <f>COUNT(H6:H10)+COUNTBLANK(H6:H10)</f>
        <v>5</v>
      </c>
      <c r="I11" s="122"/>
      <c r="J11" s="122"/>
      <c r="K11" s="131"/>
      <c r="L11" s="131"/>
      <c r="M11" s="132"/>
      <c r="O11" s="124" t="s">
        <v>111</v>
      </c>
      <c r="P11" s="124" t="s">
        <v>112</v>
      </c>
      <c r="Q11" s="124">
        <f t="shared" si="1"/>
        <v>1</v>
      </c>
      <c r="R11" s="124">
        <f>F147</f>
        <v>0</v>
      </c>
      <c r="S11" s="124">
        <f>J147</f>
        <v>0</v>
      </c>
    </row>
    <row r="12" spans="1:23">
      <c r="A12" s="133"/>
      <c r="B12" s="126"/>
      <c r="C12" s="134"/>
      <c r="D12" s="134"/>
      <c r="E12" s="134"/>
      <c r="F12" s="135"/>
      <c r="G12" s="85"/>
      <c r="H12" s="85"/>
      <c r="I12" s="85"/>
      <c r="J12" s="85"/>
      <c r="K12" s="136"/>
      <c r="O12" s="129" t="s">
        <v>113</v>
      </c>
      <c r="P12" s="129" t="s">
        <v>114</v>
      </c>
      <c r="Q12" s="129">
        <f t="shared" si="1"/>
        <v>2</v>
      </c>
      <c r="R12" s="129">
        <f>F155</f>
        <v>0</v>
      </c>
      <c r="S12" s="129">
        <f>J155</f>
        <v>0</v>
      </c>
    </row>
    <row r="13" spans="1:23">
      <c r="A13" s="120" t="s">
        <v>115</v>
      </c>
      <c r="B13" s="137"/>
      <c r="C13" s="122">
        <f>SUMIF(H14:H58,"=1",C14:C58)</f>
        <v>0</v>
      </c>
      <c r="D13" s="122"/>
      <c r="E13" s="122"/>
      <c r="F13" s="122">
        <f>SUMIF(H14:H58,"=1",F14:F58)</f>
        <v>0</v>
      </c>
      <c r="G13" s="122"/>
      <c r="H13" s="122">
        <f>SUM(H14:H58)</f>
        <v>0</v>
      </c>
      <c r="I13" s="122"/>
      <c r="J13" s="122">
        <f>SUMIF(H14:H58,"=1",J14:J58)</f>
        <v>0</v>
      </c>
      <c r="K13" s="131"/>
      <c r="L13" s="131"/>
      <c r="M13" s="132"/>
    </row>
    <row r="14" spans="1:23">
      <c r="A14" s="232" t="s">
        <v>116</v>
      </c>
      <c r="B14" s="233"/>
      <c r="C14" s="139"/>
      <c r="D14" s="139"/>
      <c r="E14" s="139"/>
      <c r="F14" s="85"/>
      <c r="G14" s="140"/>
      <c r="H14" s="140"/>
      <c r="I14" s="140"/>
      <c r="J14" s="141"/>
      <c r="K14" s="44"/>
    </row>
    <row r="15" spans="1:23">
      <c r="A15" s="133" t="s">
        <v>117</v>
      </c>
      <c r="B15" s="126" t="s">
        <v>118</v>
      </c>
      <c r="C15" s="127">
        <v>3</v>
      </c>
      <c r="D15" s="127" t="s">
        <v>107</v>
      </c>
      <c r="E15" s="127" t="s">
        <v>52</v>
      </c>
      <c r="F15" s="127">
        <v>3.75</v>
      </c>
      <c r="G15" s="85" t="s">
        <v>64</v>
      </c>
      <c r="H15" s="85"/>
      <c r="I15" s="85"/>
      <c r="J15" s="128">
        <f t="shared" ref="J15:J58" si="2">IF(H15=1,F15*I15,)</f>
        <v>0</v>
      </c>
      <c r="K15" s="128" t="s">
        <v>119</v>
      </c>
      <c r="L15" s="86"/>
      <c r="M15" s="96"/>
    </row>
    <row r="16" spans="1:23" ht="21" customHeight="1">
      <c r="A16" s="133" t="s">
        <v>98</v>
      </c>
      <c r="B16" s="126" t="s">
        <v>120</v>
      </c>
      <c r="C16" s="127">
        <v>3</v>
      </c>
      <c r="D16" s="127" t="s">
        <v>107</v>
      </c>
      <c r="E16" s="127" t="s">
        <v>52</v>
      </c>
      <c r="F16" s="127">
        <v>3.75</v>
      </c>
      <c r="G16" s="85" t="s">
        <v>53</v>
      </c>
      <c r="H16" s="85"/>
      <c r="I16" s="85"/>
      <c r="J16" s="128">
        <f t="shared" si="2"/>
        <v>0</v>
      </c>
      <c r="K16" s="128" t="s">
        <v>119</v>
      </c>
      <c r="L16" s="86"/>
      <c r="M16" s="96"/>
      <c r="O16" s="118"/>
      <c r="P16" s="142" t="s">
        <v>82</v>
      </c>
      <c r="Q16" s="227" t="s">
        <v>121</v>
      </c>
      <c r="R16" s="227" t="s">
        <v>122</v>
      </c>
      <c r="S16" s="227" t="s">
        <v>123</v>
      </c>
      <c r="T16" s="227" t="s">
        <v>124</v>
      </c>
      <c r="U16" s="227" t="s">
        <v>125</v>
      </c>
      <c r="V16" s="227" t="s">
        <v>126</v>
      </c>
      <c r="W16" s="227" t="s">
        <v>93</v>
      </c>
    </row>
    <row r="17" spans="1:23" ht="17" customHeight="1">
      <c r="A17" s="133" t="s">
        <v>98</v>
      </c>
      <c r="B17" s="126" t="s">
        <v>127</v>
      </c>
      <c r="C17" s="127">
        <v>2</v>
      </c>
      <c r="D17" s="127" t="s">
        <v>55</v>
      </c>
      <c r="E17" s="127" t="s">
        <v>52</v>
      </c>
      <c r="F17" s="127">
        <v>3</v>
      </c>
      <c r="G17" s="85" t="s">
        <v>64</v>
      </c>
      <c r="H17" s="85"/>
      <c r="I17" s="85"/>
      <c r="J17" s="128">
        <f t="shared" si="2"/>
        <v>0</v>
      </c>
      <c r="K17" s="128" t="s">
        <v>128</v>
      </c>
      <c r="L17" s="86"/>
      <c r="M17" s="96"/>
      <c r="O17" s="118" t="s">
        <v>91</v>
      </c>
      <c r="P17" s="118" t="s">
        <v>42</v>
      </c>
      <c r="Q17" s="227" t="s">
        <v>9</v>
      </c>
      <c r="R17" s="227"/>
      <c r="S17" s="227"/>
      <c r="T17" s="227"/>
      <c r="U17" s="227"/>
      <c r="V17" s="227"/>
      <c r="W17" s="227" t="s">
        <v>12</v>
      </c>
    </row>
    <row r="18" spans="1:23">
      <c r="A18" s="133" t="s">
        <v>98</v>
      </c>
      <c r="B18" s="126" t="s">
        <v>129</v>
      </c>
      <c r="C18" s="127">
        <v>1</v>
      </c>
      <c r="D18" s="127" t="s">
        <v>107</v>
      </c>
      <c r="E18" s="127" t="s">
        <v>52</v>
      </c>
      <c r="F18" s="127">
        <v>2</v>
      </c>
      <c r="G18" s="85" t="s">
        <v>64</v>
      </c>
      <c r="H18" s="85"/>
      <c r="I18" s="85"/>
      <c r="J18" s="128">
        <f t="shared" si="2"/>
        <v>0</v>
      </c>
      <c r="K18" s="128"/>
      <c r="L18" s="86"/>
      <c r="M18" s="96"/>
      <c r="O18" s="143" t="s">
        <v>130</v>
      </c>
      <c r="P18" s="143" t="s">
        <v>131</v>
      </c>
      <c r="Q18" s="143">
        <f>IF($C$2=1,Q5,IF($C$2=2,Q7,IF($C$2=3,Q9,IF($C$2=4,Q11))))</f>
        <v>0</v>
      </c>
      <c r="R18" s="124">
        <f>IF($C$2=1,C11,IF($C$2=2,C69,IF($C$2=3,C105,IF($C$2=4,C153))))</f>
        <v>8</v>
      </c>
      <c r="S18" s="143">
        <f>IF($C$2=1,R5,IF($C$2=2,R7,IF($C$2=3,R9,IF($C$2=4,R11))))</f>
        <v>0</v>
      </c>
      <c r="T18" s="124">
        <f>IF($C$2=1,F11,IF($C$2=2,F69,IF($C$2=3,F105,IF($C$2=4,F153))))</f>
        <v>11</v>
      </c>
      <c r="U18" s="124">
        <f>IF($C$2=1,H5,IF($C$2=2,H63,IF($C$2=3,H100,IF($C$2=4,H147))))</f>
        <v>0</v>
      </c>
      <c r="V18" s="124">
        <f>IF($C$2=1,H11,IF($C$2=2,H69,IF($C$2=3,H105,IF($C$2=4,H153))))</f>
        <v>5</v>
      </c>
      <c r="W18" s="143">
        <f>IF($C$2=1,S5,IF($C$2=2,S7,IF($C$2=3,S9,IF($C$2=4,S11))))</f>
        <v>0</v>
      </c>
    </row>
    <row r="19" spans="1:23">
      <c r="A19" s="133" t="s">
        <v>98</v>
      </c>
      <c r="B19" s="126" t="s">
        <v>132</v>
      </c>
      <c r="C19" s="127">
        <v>2</v>
      </c>
      <c r="D19" s="127" t="s">
        <v>51</v>
      </c>
      <c r="E19" s="127" t="s">
        <v>52</v>
      </c>
      <c r="F19" s="127">
        <v>3</v>
      </c>
      <c r="G19" s="85" t="s">
        <v>53</v>
      </c>
      <c r="H19" s="85"/>
      <c r="I19" s="85"/>
      <c r="J19" s="128">
        <f t="shared" si="2"/>
        <v>0</v>
      </c>
      <c r="K19" s="128"/>
      <c r="L19" s="86"/>
      <c r="M19" s="96"/>
      <c r="O19" s="143" t="s">
        <v>133</v>
      </c>
      <c r="P19" s="143" t="s">
        <v>134</v>
      </c>
      <c r="Q19" s="143">
        <f>IF($C$2=1,Q6,IF($C$2=2,Q8,IF($C$2=3,Q10,IF($C$2=4,Q12))))</f>
        <v>0</v>
      </c>
      <c r="R19" s="144"/>
      <c r="S19" s="145">
        <f>IF($C$2=1,R6,IF($C$2=2,R8,IF($C$2=3,R10,IF($C$2=4,R12))))</f>
        <v>0</v>
      </c>
      <c r="T19" s="146"/>
      <c r="U19" s="124">
        <f>IF($C$2=1,H11,IF($C$2=2,H69,IF($C$2=3,H105,IF($C$2=4,H153))))</f>
        <v>5</v>
      </c>
      <c r="V19" s="15"/>
      <c r="W19" s="147">
        <f>IF($C$2=1,S6,IF($C$2=2,S8,IF($C$2=3,S10,IF($C$2=4,S12))))</f>
        <v>0</v>
      </c>
    </row>
    <row r="20" spans="1:23" ht="20" customHeight="1">
      <c r="A20" s="133" t="s">
        <v>98</v>
      </c>
      <c r="B20" s="148" t="s">
        <v>135</v>
      </c>
      <c r="C20" s="127">
        <v>1</v>
      </c>
      <c r="D20" s="127" t="s">
        <v>107</v>
      </c>
      <c r="E20" s="127" t="s">
        <v>52</v>
      </c>
      <c r="F20" s="127">
        <v>2</v>
      </c>
      <c r="G20" s="85" t="s">
        <v>53</v>
      </c>
      <c r="H20" s="85"/>
      <c r="I20" s="85"/>
      <c r="J20" s="128">
        <f t="shared" si="2"/>
        <v>0</v>
      </c>
      <c r="K20" s="128"/>
      <c r="L20" s="86"/>
      <c r="M20" s="96"/>
      <c r="O20" s="143" t="s">
        <v>136</v>
      </c>
      <c r="P20" s="143" t="s">
        <v>137</v>
      </c>
      <c r="Q20" s="143">
        <f>SUM(Q5:Q12)-Q18-Q19</f>
        <v>11</v>
      </c>
      <c r="R20" s="144"/>
      <c r="S20" s="145">
        <f>SUM(R5:R12)-S18-S19</f>
        <v>0</v>
      </c>
      <c r="T20" s="149"/>
      <c r="U20" s="149"/>
      <c r="V20" s="149"/>
      <c r="W20" s="147">
        <f>SUM(S5:S12)-W18-W19</f>
        <v>0</v>
      </c>
    </row>
    <row r="21" spans="1:23" ht="17" customHeight="1">
      <c r="A21" s="133" t="s">
        <v>98</v>
      </c>
      <c r="B21" s="126" t="s">
        <v>138</v>
      </c>
      <c r="C21" s="127">
        <v>2</v>
      </c>
      <c r="D21" s="127" t="s">
        <v>51</v>
      </c>
      <c r="E21" s="127" t="s">
        <v>52</v>
      </c>
      <c r="F21" s="127">
        <v>3</v>
      </c>
      <c r="G21" s="85" t="s">
        <v>53</v>
      </c>
      <c r="H21" s="85"/>
      <c r="I21" s="85"/>
      <c r="J21" s="128">
        <f t="shared" si="2"/>
        <v>0</v>
      </c>
      <c r="K21" s="128"/>
      <c r="L21" s="86"/>
      <c r="M21" s="96"/>
    </row>
    <row r="22" spans="1:23">
      <c r="A22" s="133" t="s">
        <v>98</v>
      </c>
      <c r="B22" s="126" t="s">
        <v>139</v>
      </c>
      <c r="C22" s="127">
        <v>2</v>
      </c>
      <c r="D22" s="127" t="s">
        <v>51</v>
      </c>
      <c r="E22" s="127" t="s">
        <v>52</v>
      </c>
      <c r="F22" s="127">
        <v>3</v>
      </c>
      <c r="G22" s="85" t="s">
        <v>53</v>
      </c>
      <c r="H22" s="85"/>
      <c r="I22" s="85"/>
      <c r="J22" s="128">
        <f t="shared" si="2"/>
        <v>0</v>
      </c>
      <c r="K22" s="128"/>
      <c r="L22" s="86"/>
      <c r="M22" s="96"/>
    </row>
    <row r="23" spans="1:23">
      <c r="A23" s="133" t="s">
        <v>98</v>
      </c>
      <c r="B23" s="126" t="s">
        <v>140</v>
      </c>
      <c r="C23" s="127">
        <v>2</v>
      </c>
      <c r="D23" s="127" t="s">
        <v>80</v>
      </c>
      <c r="E23" s="127" t="s">
        <v>52</v>
      </c>
      <c r="F23" s="127">
        <v>3</v>
      </c>
      <c r="G23" s="85" t="s">
        <v>53</v>
      </c>
      <c r="H23" s="85"/>
      <c r="I23" s="85"/>
      <c r="J23" s="128">
        <f t="shared" si="2"/>
        <v>0</v>
      </c>
      <c r="K23" s="128"/>
      <c r="L23" s="86"/>
      <c r="M23" s="96"/>
    </row>
    <row r="24" spans="1:23">
      <c r="A24" s="133" t="s">
        <v>98</v>
      </c>
      <c r="B24" s="126" t="s">
        <v>141</v>
      </c>
      <c r="C24" s="127">
        <v>2</v>
      </c>
      <c r="D24" s="127" t="s">
        <v>51</v>
      </c>
      <c r="E24" s="127" t="s">
        <v>52</v>
      </c>
      <c r="F24" s="127">
        <v>3</v>
      </c>
      <c r="G24" s="85" t="s">
        <v>53</v>
      </c>
      <c r="H24" s="85"/>
      <c r="I24" s="85"/>
      <c r="J24" s="128">
        <f t="shared" si="2"/>
        <v>0</v>
      </c>
      <c r="K24" s="128"/>
      <c r="L24" s="86"/>
      <c r="M24" s="96"/>
    </row>
    <row r="25" spans="1:23">
      <c r="A25" s="133" t="s">
        <v>98</v>
      </c>
      <c r="B25" s="126" t="s">
        <v>141</v>
      </c>
      <c r="C25" s="127">
        <v>2</v>
      </c>
      <c r="D25" s="127" t="s">
        <v>55</v>
      </c>
      <c r="E25" s="127" t="s">
        <v>52</v>
      </c>
      <c r="F25" s="127">
        <v>3</v>
      </c>
      <c r="G25" s="85" t="s">
        <v>53</v>
      </c>
      <c r="H25" s="85"/>
      <c r="I25" s="85"/>
      <c r="J25" s="128">
        <f t="shared" si="2"/>
        <v>0</v>
      </c>
      <c r="K25" s="128"/>
      <c r="L25" s="86"/>
      <c r="M25" s="96"/>
    </row>
    <row r="26" spans="1:23">
      <c r="A26" s="133" t="s">
        <v>98</v>
      </c>
      <c r="B26" s="126" t="s">
        <v>142</v>
      </c>
      <c r="C26" s="127">
        <v>2</v>
      </c>
      <c r="D26" s="127" t="s">
        <v>55</v>
      </c>
      <c r="E26" s="127" t="s">
        <v>52</v>
      </c>
      <c r="F26" s="127">
        <v>3</v>
      </c>
      <c r="G26" s="85" t="s">
        <v>64</v>
      </c>
      <c r="H26" s="85"/>
      <c r="I26" s="85"/>
      <c r="J26" s="128">
        <f t="shared" si="2"/>
        <v>0</v>
      </c>
      <c r="K26" s="128"/>
      <c r="L26" s="86"/>
      <c r="M26" s="96"/>
      <c r="O26" s="67"/>
    </row>
    <row r="27" spans="1:23">
      <c r="A27" s="133" t="s">
        <v>98</v>
      </c>
      <c r="B27" s="126" t="s">
        <v>143</v>
      </c>
      <c r="C27" s="127">
        <v>2</v>
      </c>
      <c r="D27" s="127" t="s">
        <v>51</v>
      </c>
      <c r="E27" s="127" t="s">
        <v>52</v>
      </c>
      <c r="F27" s="127">
        <v>3</v>
      </c>
      <c r="G27" s="85" t="s">
        <v>64</v>
      </c>
      <c r="H27" s="85"/>
      <c r="I27" s="85"/>
      <c r="J27" s="128">
        <f t="shared" si="2"/>
        <v>0</v>
      </c>
      <c r="K27" s="128"/>
      <c r="L27" s="86"/>
      <c r="M27" s="96"/>
    </row>
    <row r="28" spans="1:23">
      <c r="A28" s="133" t="s">
        <v>98</v>
      </c>
      <c r="B28" s="126" t="s">
        <v>144</v>
      </c>
      <c r="C28" s="127">
        <v>2</v>
      </c>
      <c r="D28" s="127" t="s">
        <v>107</v>
      </c>
      <c r="E28" s="127" t="s">
        <v>52</v>
      </c>
      <c r="F28" s="127">
        <v>3</v>
      </c>
      <c r="G28" s="85" t="s">
        <v>53</v>
      </c>
      <c r="H28" s="85"/>
      <c r="I28" s="85"/>
      <c r="J28" s="128">
        <f t="shared" si="2"/>
        <v>0</v>
      </c>
      <c r="K28" s="128"/>
      <c r="L28" s="86"/>
      <c r="M28" s="96"/>
    </row>
    <row r="29" spans="1:23">
      <c r="A29" s="133" t="s">
        <v>98</v>
      </c>
      <c r="B29" s="126" t="s">
        <v>145</v>
      </c>
      <c r="C29" s="127">
        <v>1.5</v>
      </c>
      <c r="D29" s="127" t="s">
        <v>51</v>
      </c>
      <c r="E29" s="127" t="s">
        <v>52</v>
      </c>
      <c r="F29" s="127">
        <v>2</v>
      </c>
      <c r="G29" s="85" t="s">
        <v>53</v>
      </c>
      <c r="H29" s="85"/>
      <c r="I29" s="85"/>
      <c r="J29" s="128">
        <f t="shared" si="2"/>
        <v>0</v>
      </c>
      <c r="K29" s="128"/>
      <c r="L29" s="86"/>
      <c r="M29" s="96"/>
    </row>
    <row r="30" spans="1:23">
      <c r="A30" s="133" t="s">
        <v>98</v>
      </c>
      <c r="B30" s="126" t="s">
        <v>145</v>
      </c>
      <c r="C30" s="127">
        <v>2</v>
      </c>
      <c r="D30" s="127" t="s">
        <v>55</v>
      </c>
      <c r="E30" s="127" t="s">
        <v>52</v>
      </c>
      <c r="F30" s="127">
        <v>3</v>
      </c>
      <c r="G30" s="85" t="s">
        <v>53</v>
      </c>
      <c r="H30" s="85"/>
      <c r="I30" s="85"/>
      <c r="J30" s="128">
        <f t="shared" si="2"/>
        <v>0</v>
      </c>
      <c r="K30" s="128"/>
      <c r="L30" s="86"/>
      <c r="M30" s="96"/>
    </row>
    <row r="31" spans="1:23">
      <c r="A31" s="133" t="s">
        <v>98</v>
      </c>
      <c r="B31" s="126" t="s">
        <v>146</v>
      </c>
      <c r="C31" s="127">
        <v>2</v>
      </c>
      <c r="D31" s="127" t="s">
        <v>147</v>
      </c>
      <c r="E31" s="127" t="s">
        <v>52</v>
      </c>
      <c r="F31" s="127">
        <v>3</v>
      </c>
      <c r="G31" s="85" t="s">
        <v>64</v>
      </c>
      <c r="H31" s="85"/>
      <c r="I31" s="85"/>
      <c r="J31" s="128">
        <f t="shared" si="2"/>
        <v>0</v>
      </c>
      <c r="K31" s="128"/>
      <c r="L31" s="86"/>
      <c r="M31" s="96"/>
    </row>
    <row r="32" spans="1:23">
      <c r="A32" s="138" t="s">
        <v>148</v>
      </c>
      <c r="B32" s="138"/>
      <c r="C32" s="150"/>
      <c r="D32" s="150"/>
      <c r="E32" s="127"/>
      <c r="F32" s="151"/>
      <c r="G32" s="85"/>
      <c r="H32" s="85"/>
      <c r="I32" s="85"/>
      <c r="J32" s="128"/>
      <c r="K32" s="128"/>
      <c r="L32" s="86"/>
      <c r="M32" s="96"/>
    </row>
    <row r="33" spans="1:13">
      <c r="A33" s="133" t="s">
        <v>98</v>
      </c>
      <c r="B33" s="152" t="s">
        <v>149</v>
      </c>
      <c r="C33" s="85">
        <v>2</v>
      </c>
      <c r="D33" s="85" t="s">
        <v>147</v>
      </c>
      <c r="E33" s="127" t="s">
        <v>52</v>
      </c>
      <c r="F33" s="153">
        <v>2</v>
      </c>
      <c r="G33" s="85" t="s">
        <v>64</v>
      </c>
      <c r="H33" s="85"/>
      <c r="I33" s="85"/>
      <c r="J33" s="128">
        <f t="shared" si="2"/>
        <v>0</v>
      </c>
      <c r="K33" s="128"/>
      <c r="L33" s="86"/>
      <c r="M33" s="96"/>
    </row>
    <row r="34" spans="1:13">
      <c r="A34" s="133" t="s">
        <v>98</v>
      </c>
      <c r="B34" s="152" t="s">
        <v>150</v>
      </c>
      <c r="C34" s="85">
        <v>2</v>
      </c>
      <c r="D34" s="85" t="s">
        <v>51</v>
      </c>
      <c r="E34" s="127" t="s">
        <v>52</v>
      </c>
      <c r="F34" s="85">
        <v>3</v>
      </c>
      <c r="G34" s="85" t="s">
        <v>64</v>
      </c>
      <c r="H34" s="85"/>
      <c r="I34" s="85"/>
      <c r="J34" s="128">
        <f t="shared" si="2"/>
        <v>0</v>
      </c>
      <c r="K34" s="128"/>
      <c r="L34" s="86"/>
      <c r="M34" s="96"/>
    </row>
    <row r="35" spans="1:13">
      <c r="A35" s="133" t="s">
        <v>98</v>
      </c>
      <c r="B35" s="152" t="s">
        <v>150</v>
      </c>
      <c r="C35" s="85">
        <v>1</v>
      </c>
      <c r="D35" s="85" t="s">
        <v>55</v>
      </c>
      <c r="E35" s="127" t="s">
        <v>52</v>
      </c>
      <c r="F35" s="85">
        <v>1.5</v>
      </c>
      <c r="G35" s="85" t="s">
        <v>64</v>
      </c>
      <c r="H35" s="85"/>
      <c r="I35" s="85"/>
      <c r="J35" s="128">
        <f t="shared" si="2"/>
        <v>0</v>
      </c>
      <c r="K35" s="128"/>
      <c r="L35" s="86"/>
      <c r="M35" s="96"/>
    </row>
    <row r="36" spans="1:13">
      <c r="A36" s="133" t="s">
        <v>98</v>
      </c>
      <c r="B36" s="152" t="s">
        <v>151</v>
      </c>
      <c r="C36" s="153">
        <v>1</v>
      </c>
      <c r="D36" s="153" t="s">
        <v>55</v>
      </c>
      <c r="E36" s="127" t="s">
        <v>52</v>
      </c>
      <c r="F36" s="153">
        <v>2</v>
      </c>
      <c r="G36" s="85" t="s">
        <v>53</v>
      </c>
      <c r="H36" s="153"/>
      <c r="I36" s="85"/>
      <c r="J36" s="128">
        <f t="shared" si="2"/>
        <v>0</v>
      </c>
      <c r="K36" s="128"/>
      <c r="L36" s="86"/>
      <c r="M36" s="96"/>
    </row>
    <row r="37" spans="1:13">
      <c r="A37" s="133" t="s">
        <v>98</v>
      </c>
      <c r="B37" s="152" t="s">
        <v>152</v>
      </c>
      <c r="C37" s="153">
        <v>2</v>
      </c>
      <c r="D37" s="153" t="s">
        <v>51</v>
      </c>
      <c r="E37" s="127" t="s">
        <v>52</v>
      </c>
      <c r="F37" s="153">
        <v>3</v>
      </c>
      <c r="G37" s="85" t="s">
        <v>53</v>
      </c>
      <c r="H37" s="153"/>
      <c r="I37" s="85"/>
      <c r="J37" s="128">
        <f t="shared" si="2"/>
        <v>0</v>
      </c>
      <c r="K37" s="128"/>
      <c r="L37" s="86"/>
      <c r="M37" s="96"/>
    </row>
    <row r="38" spans="1:13">
      <c r="A38" s="133" t="s">
        <v>98</v>
      </c>
      <c r="B38" s="152" t="s">
        <v>153</v>
      </c>
      <c r="C38" s="85">
        <v>2</v>
      </c>
      <c r="D38" s="85" t="s">
        <v>147</v>
      </c>
      <c r="E38" s="127" t="s">
        <v>52</v>
      </c>
      <c r="F38" s="85">
        <v>3</v>
      </c>
      <c r="G38" s="85" t="s">
        <v>53</v>
      </c>
      <c r="H38" s="85"/>
      <c r="I38" s="85"/>
      <c r="J38" s="128">
        <f t="shared" si="2"/>
        <v>0</v>
      </c>
      <c r="K38" s="128"/>
      <c r="L38" s="86"/>
      <c r="M38" s="96"/>
    </row>
    <row r="39" spans="1:13">
      <c r="A39" s="133" t="s">
        <v>98</v>
      </c>
      <c r="B39" s="152" t="s">
        <v>154</v>
      </c>
      <c r="C39" s="85">
        <v>2</v>
      </c>
      <c r="D39" s="85" t="s">
        <v>147</v>
      </c>
      <c r="E39" s="127" t="s">
        <v>52</v>
      </c>
      <c r="F39" s="85">
        <v>3</v>
      </c>
      <c r="G39" s="85" t="s">
        <v>53</v>
      </c>
      <c r="H39" s="85"/>
      <c r="I39" s="190"/>
      <c r="J39" s="128">
        <f t="shared" si="2"/>
        <v>0</v>
      </c>
      <c r="K39" s="83"/>
      <c r="L39" s="86"/>
      <c r="M39" s="96"/>
    </row>
    <row r="40" spans="1:13">
      <c r="A40" s="133" t="s">
        <v>98</v>
      </c>
      <c r="B40" s="152" t="s">
        <v>155</v>
      </c>
      <c r="C40" s="85">
        <v>1</v>
      </c>
      <c r="D40" s="85" t="s">
        <v>107</v>
      </c>
      <c r="E40" s="127" t="s">
        <v>52</v>
      </c>
      <c r="F40" s="85">
        <v>1.5</v>
      </c>
      <c r="G40" s="85" t="s">
        <v>53</v>
      </c>
      <c r="H40" s="85"/>
      <c r="I40" s="190"/>
      <c r="J40" s="128">
        <f t="shared" si="2"/>
        <v>0</v>
      </c>
      <c r="K40" s="83"/>
      <c r="L40" s="86"/>
      <c r="M40" s="96"/>
    </row>
    <row r="41" spans="1:13">
      <c r="A41" s="133" t="s">
        <v>98</v>
      </c>
      <c r="B41" s="152" t="s">
        <v>156</v>
      </c>
      <c r="C41" s="85">
        <v>2</v>
      </c>
      <c r="D41" s="85" t="s">
        <v>51</v>
      </c>
      <c r="E41" s="127" t="s">
        <v>52</v>
      </c>
      <c r="F41" s="85">
        <v>3</v>
      </c>
      <c r="G41" s="85" t="s">
        <v>64</v>
      </c>
      <c r="H41" s="85"/>
      <c r="I41" s="85"/>
      <c r="J41" s="128">
        <f t="shared" si="2"/>
        <v>0</v>
      </c>
      <c r="K41" s="128"/>
      <c r="L41" s="86"/>
      <c r="M41" s="96"/>
    </row>
    <row r="42" spans="1:13">
      <c r="A42" s="133" t="s">
        <v>98</v>
      </c>
      <c r="B42" s="152" t="s">
        <v>157</v>
      </c>
      <c r="C42" s="85">
        <v>1</v>
      </c>
      <c r="D42" s="85" t="s">
        <v>107</v>
      </c>
      <c r="E42" s="127" t="s">
        <v>52</v>
      </c>
      <c r="F42" s="85">
        <v>1.5</v>
      </c>
      <c r="G42" s="85" t="s">
        <v>64</v>
      </c>
      <c r="H42" s="85"/>
      <c r="I42" s="85"/>
      <c r="J42" s="128">
        <f t="shared" si="2"/>
        <v>0</v>
      </c>
      <c r="K42" s="128"/>
      <c r="L42" s="86"/>
      <c r="M42" s="96"/>
    </row>
    <row r="43" spans="1:13">
      <c r="A43" s="133" t="s">
        <v>98</v>
      </c>
      <c r="B43" s="87" t="s">
        <v>158</v>
      </c>
      <c r="C43" s="85">
        <v>2</v>
      </c>
      <c r="D43" s="85" t="s">
        <v>51</v>
      </c>
      <c r="E43" s="127" t="s">
        <v>52</v>
      </c>
      <c r="F43" s="85">
        <v>3</v>
      </c>
      <c r="G43" s="85" t="s">
        <v>53</v>
      </c>
      <c r="H43" s="85"/>
      <c r="I43" s="85"/>
      <c r="J43" s="128">
        <f t="shared" si="2"/>
        <v>0</v>
      </c>
      <c r="K43" s="128"/>
      <c r="L43" s="86"/>
      <c r="M43" s="96"/>
    </row>
    <row r="44" spans="1:13">
      <c r="A44" s="133" t="s">
        <v>98</v>
      </c>
      <c r="B44" s="152" t="s">
        <v>159</v>
      </c>
      <c r="C44" s="85">
        <v>1</v>
      </c>
      <c r="D44" s="85" t="s">
        <v>55</v>
      </c>
      <c r="E44" s="127" t="s">
        <v>52</v>
      </c>
      <c r="F44" s="85">
        <v>1.5</v>
      </c>
      <c r="G44" s="85" t="s">
        <v>53</v>
      </c>
      <c r="H44" s="85"/>
      <c r="I44" s="85"/>
      <c r="J44" s="128">
        <f t="shared" si="2"/>
        <v>0</v>
      </c>
      <c r="K44" s="128"/>
      <c r="L44" s="86"/>
      <c r="M44" s="96"/>
    </row>
    <row r="45" spans="1:13">
      <c r="A45" s="133" t="s">
        <v>98</v>
      </c>
      <c r="B45" s="152" t="s">
        <v>160</v>
      </c>
      <c r="C45" s="85">
        <v>2</v>
      </c>
      <c r="D45" s="85" t="s">
        <v>107</v>
      </c>
      <c r="E45" s="127" t="s">
        <v>52</v>
      </c>
      <c r="F45" s="85">
        <v>2</v>
      </c>
      <c r="G45" s="85" t="s">
        <v>53</v>
      </c>
      <c r="H45" s="85"/>
      <c r="I45" s="85"/>
      <c r="J45" s="128">
        <f t="shared" si="2"/>
        <v>0</v>
      </c>
      <c r="K45" s="128"/>
      <c r="L45" s="86"/>
      <c r="M45" s="96"/>
    </row>
    <row r="46" spans="1:13">
      <c r="A46" s="133" t="s">
        <v>98</v>
      </c>
      <c r="B46" s="152" t="s">
        <v>161</v>
      </c>
      <c r="C46" s="85">
        <v>3</v>
      </c>
      <c r="D46" s="85" t="s">
        <v>147</v>
      </c>
      <c r="E46" s="127" t="s">
        <v>52</v>
      </c>
      <c r="F46" s="85">
        <v>5</v>
      </c>
      <c r="G46" s="85" t="s">
        <v>64</v>
      </c>
      <c r="H46" s="85"/>
      <c r="I46" s="85"/>
      <c r="J46" s="128">
        <f t="shared" si="2"/>
        <v>0</v>
      </c>
      <c r="K46" s="128"/>
      <c r="L46" s="86"/>
      <c r="M46" s="96"/>
    </row>
    <row r="47" spans="1:13">
      <c r="A47" s="138" t="s">
        <v>162</v>
      </c>
      <c r="B47" s="138"/>
      <c r="C47" s="150"/>
      <c r="D47" s="150"/>
      <c r="E47" s="127"/>
      <c r="F47" s="151"/>
      <c r="G47" s="85"/>
      <c r="H47" s="85"/>
      <c r="I47" s="85"/>
      <c r="J47" s="128"/>
      <c r="K47" s="128"/>
      <c r="L47" s="86"/>
      <c r="M47" s="96"/>
    </row>
    <row r="48" spans="1:13">
      <c r="A48" s="133" t="s">
        <v>98</v>
      </c>
      <c r="B48" s="152" t="s">
        <v>163</v>
      </c>
      <c r="C48" s="85">
        <v>3</v>
      </c>
      <c r="D48" s="85" t="s">
        <v>107</v>
      </c>
      <c r="E48" s="127" t="s">
        <v>52</v>
      </c>
      <c r="F48" s="85">
        <v>4.5</v>
      </c>
      <c r="G48" s="85" t="s">
        <v>64</v>
      </c>
      <c r="H48" s="85"/>
      <c r="I48" s="85"/>
      <c r="J48" s="128">
        <f t="shared" si="2"/>
        <v>0</v>
      </c>
      <c r="K48" s="128"/>
      <c r="L48" s="86"/>
      <c r="M48" s="96"/>
    </row>
    <row r="49" spans="1:13">
      <c r="A49" s="133" t="s">
        <v>98</v>
      </c>
      <c r="B49" s="152" t="s">
        <v>164</v>
      </c>
      <c r="C49" s="153">
        <v>2</v>
      </c>
      <c r="D49" s="153" t="s">
        <v>51</v>
      </c>
      <c r="E49" s="127" t="s">
        <v>52</v>
      </c>
      <c r="F49" s="153">
        <v>3</v>
      </c>
      <c r="G49" s="85" t="s">
        <v>53</v>
      </c>
      <c r="H49" s="153"/>
      <c r="I49" s="85"/>
      <c r="J49" s="128">
        <f t="shared" si="2"/>
        <v>0</v>
      </c>
      <c r="K49" s="128"/>
      <c r="L49" s="86"/>
      <c r="M49" s="96"/>
    </row>
    <row r="50" spans="1:13">
      <c r="A50" s="133" t="s">
        <v>98</v>
      </c>
      <c r="B50" s="152" t="s">
        <v>164</v>
      </c>
      <c r="C50" s="153">
        <v>1</v>
      </c>
      <c r="D50" s="153" t="s">
        <v>55</v>
      </c>
      <c r="E50" s="127" t="s">
        <v>52</v>
      </c>
      <c r="F50" s="153">
        <v>1.5</v>
      </c>
      <c r="G50" s="85" t="s">
        <v>53</v>
      </c>
      <c r="H50" s="153"/>
      <c r="I50" s="85"/>
      <c r="J50" s="128">
        <f t="shared" si="2"/>
        <v>0</v>
      </c>
      <c r="K50" s="128"/>
      <c r="L50" s="86"/>
      <c r="M50" s="96"/>
    </row>
    <row r="51" spans="1:13">
      <c r="A51" s="133" t="s">
        <v>98</v>
      </c>
      <c r="B51" s="152" t="s">
        <v>165</v>
      </c>
      <c r="C51" s="85">
        <v>2</v>
      </c>
      <c r="D51" s="85" t="s">
        <v>51</v>
      </c>
      <c r="E51" s="127" t="s">
        <v>52</v>
      </c>
      <c r="F51" s="85">
        <v>3</v>
      </c>
      <c r="G51" s="85" t="s">
        <v>64</v>
      </c>
      <c r="H51" s="85"/>
      <c r="I51" s="85"/>
      <c r="J51" s="128">
        <f t="shared" si="2"/>
        <v>0</v>
      </c>
      <c r="K51" s="128"/>
      <c r="L51" s="86"/>
      <c r="M51" s="96"/>
    </row>
    <row r="52" spans="1:13">
      <c r="A52" s="133" t="s">
        <v>98</v>
      </c>
      <c r="B52" s="152" t="s">
        <v>166</v>
      </c>
      <c r="C52" s="85">
        <v>2</v>
      </c>
      <c r="D52" s="85" t="s">
        <v>51</v>
      </c>
      <c r="E52" s="127" t="s">
        <v>52</v>
      </c>
      <c r="F52" s="85">
        <v>3</v>
      </c>
      <c r="G52" s="85" t="s">
        <v>64</v>
      </c>
      <c r="H52" s="85"/>
      <c r="I52" s="190"/>
      <c r="J52" s="128">
        <f t="shared" si="2"/>
        <v>0</v>
      </c>
      <c r="K52" s="83"/>
      <c r="L52" s="86"/>
      <c r="M52" s="96"/>
    </row>
    <row r="53" spans="1:13">
      <c r="A53" s="133" t="s">
        <v>98</v>
      </c>
      <c r="B53" s="152" t="s">
        <v>167</v>
      </c>
      <c r="C53" s="85">
        <v>2</v>
      </c>
      <c r="D53" s="85" t="s">
        <v>51</v>
      </c>
      <c r="E53" s="127" t="s">
        <v>52</v>
      </c>
      <c r="F53" s="85">
        <v>3</v>
      </c>
      <c r="G53" s="85" t="s">
        <v>53</v>
      </c>
      <c r="H53" s="85"/>
      <c r="I53" s="85"/>
      <c r="J53" s="128">
        <f t="shared" si="2"/>
        <v>0</v>
      </c>
      <c r="K53" s="128"/>
      <c r="L53" s="86"/>
      <c r="M53" s="96"/>
    </row>
    <row r="54" spans="1:13">
      <c r="A54" s="133" t="s">
        <v>98</v>
      </c>
      <c r="B54" s="152" t="s">
        <v>167</v>
      </c>
      <c r="C54" s="85">
        <v>1</v>
      </c>
      <c r="D54" s="85" t="s">
        <v>55</v>
      </c>
      <c r="E54" s="127" t="s">
        <v>52</v>
      </c>
      <c r="F54" s="85">
        <v>1</v>
      </c>
      <c r="G54" s="85" t="s">
        <v>53</v>
      </c>
      <c r="H54" s="85"/>
      <c r="I54" s="85"/>
      <c r="J54" s="128">
        <f t="shared" si="2"/>
        <v>0</v>
      </c>
      <c r="K54" s="128"/>
      <c r="L54" s="86"/>
      <c r="M54" s="96"/>
    </row>
    <row r="55" spans="1:13">
      <c r="A55" s="133" t="s">
        <v>98</v>
      </c>
      <c r="B55" s="152" t="s">
        <v>168</v>
      </c>
      <c r="C55" s="153">
        <v>2</v>
      </c>
      <c r="D55" s="153" t="s">
        <v>51</v>
      </c>
      <c r="E55" s="127" t="s">
        <v>52</v>
      </c>
      <c r="F55" s="153">
        <v>3</v>
      </c>
      <c r="G55" s="85" t="s">
        <v>53</v>
      </c>
      <c r="H55" s="153"/>
      <c r="I55" s="85"/>
      <c r="J55" s="128">
        <f t="shared" si="2"/>
        <v>0</v>
      </c>
      <c r="K55" s="128"/>
      <c r="L55" s="86"/>
      <c r="M55" s="96"/>
    </row>
    <row r="56" spans="1:13">
      <c r="A56" s="133" t="s">
        <v>98</v>
      </c>
      <c r="B56" s="152" t="s">
        <v>169</v>
      </c>
      <c r="C56" s="85">
        <v>3</v>
      </c>
      <c r="D56" s="85" t="s">
        <v>51</v>
      </c>
      <c r="E56" s="127" t="s">
        <v>52</v>
      </c>
      <c r="F56" s="85">
        <v>4.5</v>
      </c>
      <c r="G56" s="85" t="s">
        <v>53</v>
      </c>
      <c r="H56" s="86"/>
      <c r="I56" s="85"/>
      <c r="J56" s="128">
        <f t="shared" si="2"/>
        <v>0</v>
      </c>
      <c r="K56" s="128"/>
      <c r="L56" s="86"/>
      <c r="M56" s="96"/>
    </row>
    <row r="57" spans="1:13">
      <c r="A57" s="133" t="s">
        <v>98</v>
      </c>
      <c r="B57" s="152" t="s">
        <v>169</v>
      </c>
      <c r="C57" s="85">
        <v>1</v>
      </c>
      <c r="D57" s="85" t="s">
        <v>55</v>
      </c>
      <c r="E57" s="127" t="s">
        <v>52</v>
      </c>
      <c r="F57" s="85">
        <v>1.5</v>
      </c>
      <c r="G57" s="85" t="s">
        <v>53</v>
      </c>
      <c r="H57" s="86"/>
      <c r="I57" s="85"/>
      <c r="J57" s="128">
        <f t="shared" si="2"/>
        <v>0</v>
      </c>
      <c r="K57" s="128"/>
      <c r="L57" s="86"/>
      <c r="M57" s="96"/>
    </row>
    <row r="58" spans="1:13">
      <c r="A58" s="133" t="s">
        <v>98</v>
      </c>
      <c r="B58" s="152" t="s">
        <v>170</v>
      </c>
      <c r="C58" s="153">
        <v>2</v>
      </c>
      <c r="D58" s="153" t="s">
        <v>51</v>
      </c>
      <c r="E58" s="127" t="s">
        <v>52</v>
      </c>
      <c r="F58" s="153">
        <v>3</v>
      </c>
      <c r="G58" s="85" t="s">
        <v>53</v>
      </c>
      <c r="H58" s="153"/>
      <c r="I58" s="85"/>
      <c r="J58" s="128">
        <f t="shared" si="2"/>
        <v>0</v>
      </c>
      <c r="K58" s="128"/>
      <c r="L58" s="86"/>
      <c r="M58" s="96"/>
    </row>
    <row r="59" spans="1:13">
      <c r="A59" s="138"/>
      <c r="B59" s="152"/>
      <c r="C59" s="153"/>
      <c r="D59" s="153"/>
      <c r="E59" s="153"/>
      <c r="F59" s="153"/>
      <c r="G59" s="85"/>
      <c r="H59" s="153"/>
      <c r="I59" s="140"/>
      <c r="J59" s="141"/>
      <c r="K59" s="44"/>
    </row>
    <row r="60" spans="1:13">
      <c r="A60" s="138"/>
      <c r="B60" s="152"/>
      <c r="C60" s="153"/>
      <c r="D60" s="153"/>
      <c r="E60" s="153"/>
      <c r="F60" s="153"/>
      <c r="G60" s="85"/>
      <c r="H60" s="153"/>
      <c r="I60" s="140"/>
      <c r="J60" s="141"/>
      <c r="K60" s="44"/>
    </row>
    <row r="61" spans="1:13" ht="18">
      <c r="A61" s="104" t="s">
        <v>171</v>
      </c>
      <c r="B61" s="105"/>
      <c r="C61" s="106"/>
      <c r="D61" s="106"/>
      <c r="E61" s="106"/>
      <c r="F61" s="107"/>
      <c r="G61" s="107"/>
      <c r="H61" s="107"/>
      <c r="I61" s="107"/>
      <c r="J61" s="107"/>
      <c r="K61" s="107"/>
      <c r="L61" s="107"/>
      <c r="M61" s="109"/>
    </row>
    <row r="62" spans="1:13" ht="27">
      <c r="A62" s="110" t="s">
        <v>85</v>
      </c>
      <c r="B62" s="111" t="s">
        <v>43</v>
      </c>
      <c r="C62" s="112" t="s">
        <v>9</v>
      </c>
      <c r="D62" s="113" t="s">
        <v>44</v>
      </c>
      <c r="E62" s="113" t="s">
        <v>45</v>
      </c>
      <c r="F62" s="114" t="s">
        <v>11</v>
      </c>
      <c r="G62" s="115" t="s">
        <v>86</v>
      </c>
      <c r="H62" s="114" t="s">
        <v>46</v>
      </c>
      <c r="I62" s="114" t="s">
        <v>13</v>
      </c>
      <c r="J62" s="116" t="s">
        <v>87</v>
      </c>
      <c r="K62" s="114" t="s">
        <v>88</v>
      </c>
      <c r="L62" s="114" t="s">
        <v>89</v>
      </c>
      <c r="M62" s="117" t="s">
        <v>90</v>
      </c>
    </row>
    <row r="63" spans="1:13">
      <c r="A63" s="120" t="s">
        <v>172</v>
      </c>
      <c r="B63" s="121"/>
      <c r="C63" s="122">
        <f>SUMIF(H64:H68,"=1",C64:C108)</f>
        <v>0</v>
      </c>
      <c r="D63" s="122"/>
      <c r="E63" s="122"/>
      <c r="F63" s="122">
        <f>SUMIF(H64:H68,"=1",F64:F68)</f>
        <v>0</v>
      </c>
      <c r="G63" s="122"/>
      <c r="H63" s="122">
        <f>SUM(H64:H68)</f>
        <v>0</v>
      </c>
      <c r="I63" s="122"/>
      <c r="J63" s="122">
        <f>SUMIF(H64:H68,"=1",J64:J68)</f>
        <v>0</v>
      </c>
      <c r="K63" s="122"/>
      <c r="L63" s="122"/>
      <c r="M63" s="123"/>
    </row>
    <row r="64" spans="1:13">
      <c r="A64" s="133" t="s">
        <v>173</v>
      </c>
      <c r="B64" s="152" t="s">
        <v>174</v>
      </c>
      <c r="C64" s="85">
        <v>2</v>
      </c>
      <c r="D64" s="85" t="s">
        <v>107</v>
      </c>
      <c r="E64" s="85" t="s">
        <v>52</v>
      </c>
      <c r="F64" s="85">
        <v>3</v>
      </c>
      <c r="G64" s="85" t="s">
        <v>53</v>
      </c>
      <c r="H64" s="85"/>
      <c r="I64" s="85"/>
      <c r="J64" s="128">
        <f t="shared" ref="J64:J68" si="3">IF(H64=1,F64*I64,)</f>
        <v>0</v>
      </c>
      <c r="K64" s="128"/>
      <c r="L64" s="86"/>
      <c r="M64" s="96"/>
    </row>
    <row r="65" spans="1:14">
      <c r="A65" s="133" t="s">
        <v>173</v>
      </c>
      <c r="B65" s="152" t="s">
        <v>175</v>
      </c>
      <c r="C65" s="153">
        <v>1</v>
      </c>
      <c r="D65" s="153" t="s">
        <v>51</v>
      </c>
      <c r="E65" s="153" t="s">
        <v>58</v>
      </c>
      <c r="F65" s="153">
        <v>1.5</v>
      </c>
      <c r="G65" s="85" t="s">
        <v>64</v>
      </c>
      <c r="H65" s="153"/>
      <c r="I65" s="85"/>
      <c r="J65" s="128">
        <f t="shared" si="3"/>
        <v>0</v>
      </c>
      <c r="K65" s="128"/>
      <c r="L65" s="86"/>
      <c r="M65" s="96"/>
    </row>
    <row r="66" spans="1:14">
      <c r="A66" s="133" t="s">
        <v>173</v>
      </c>
      <c r="B66" s="152" t="s">
        <v>176</v>
      </c>
      <c r="C66" s="153">
        <v>2</v>
      </c>
      <c r="D66" s="153" t="s">
        <v>107</v>
      </c>
      <c r="E66" s="85" t="s">
        <v>52</v>
      </c>
      <c r="F66" s="153">
        <v>3</v>
      </c>
      <c r="G66" s="85" t="s">
        <v>64</v>
      </c>
      <c r="H66" s="153"/>
      <c r="I66" s="85"/>
      <c r="J66" s="128">
        <f t="shared" si="3"/>
        <v>0</v>
      </c>
      <c r="K66" s="128"/>
      <c r="L66" s="86"/>
      <c r="M66" s="96"/>
    </row>
    <row r="67" spans="1:14">
      <c r="A67" s="133" t="s">
        <v>173</v>
      </c>
      <c r="B67" s="152" t="s">
        <v>177</v>
      </c>
      <c r="C67" s="85">
        <v>3</v>
      </c>
      <c r="D67" s="85" t="s">
        <v>80</v>
      </c>
      <c r="E67" s="85" t="s">
        <v>58</v>
      </c>
      <c r="F67" s="85">
        <v>4</v>
      </c>
      <c r="G67" s="85" t="s">
        <v>64</v>
      </c>
      <c r="H67" s="85"/>
      <c r="I67" s="85"/>
      <c r="J67" s="128">
        <f t="shared" si="3"/>
        <v>0</v>
      </c>
      <c r="K67" s="128"/>
      <c r="L67" s="86"/>
      <c r="M67" s="96"/>
    </row>
    <row r="68" spans="1:14">
      <c r="A68" s="133" t="s">
        <v>173</v>
      </c>
      <c r="B68" s="152" t="s">
        <v>178</v>
      </c>
      <c r="C68" s="85">
        <v>2</v>
      </c>
      <c r="D68" s="85" t="s">
        <v>147</v>
      </c>
      <c r="E68" s="85" t="s">
        <v>52</v>
      </c>
      <c r="F68" s="85">
        <v>3</v>
      </c>
      <c r="G68" s="85" t="s">
        <v>53</v>
      </c>
      <c r="H68" s="85"/>
      <c r="I68" s="195"/>
      <c r="J68" s="128">
        <f t="shared" si="3"/>
        <v>0</v>
      </c>
      <c r="K68" s="83"/>
      <c r="L68" s="86"/>
      <c r="M68" s="96"/>
    </row>
    <row r="69" spans="1:14">
      <c r="A69" s="120"/>
      <c r="B69" s="130"/>
      <c r="C69" s="122">
        <f>SUM(C64:C68)</f>
        <v>10</v>
      </c>
      <c r="D69" s="122"/>
      <c r="E69" s="122"/>
      <c r="F69" s="122">
        <f>SUM(F64:F68)</f>
        <v>14.5</v>
      </c>
      <c r="G69" s="122"/>
      <c r="H69" s="122">
        <f>COUNT(H64:H68)+COUNTBLANK(H64:H68)</f>
        <v>5</v>
      </c>
      <c r="I69" s="122"/>
      <c r="J69" s="122"/>
      <c r="K69" s="131"/>
      <c r="L69" s="131"/>
      <c r="M69" s="132"/>
      <c r="N69" s="27"/>
    </row>
    <row r="70" spans="1:14">
      <c r="A70" s="9"/>
      <c r="B70" s="9"/>
      <c r="C70" s="9"/>
      <c r="D70" s="9"/>
      <c r="E70" s="9"/>
      <c r="F70" s="135"/>
      <c r="G70" s="85"/>
      <c r="H70" s="85"/>
      <c r="I70" s="140"/>
      <c r="J70" s="141"/>
      <c r="K70" s="44"/>
    </row>
    <row r="71" spans="1:14">
      <c r="A71" s="120" t="s">
        <v>179</v>
      </c>
      <c r="B71" s="137"/>
      <c r="C71" s="122">
        <f>SUMIF(H72:H95,"=1",C72:C95)</f>
        <v>0</v>
      </c>
      <c r="D71" s="122"/>
      <c r="E71" s="122"/>
      <c r="F71" s="122">
        <f>SUMIF(H72:H95,"=1",F72:F95)</f>
        <v>0</v>
      </c>
      <c r="G71" s="122"/>
      <c r="H71" s="122">
        <f>SUM(H72:H95)</f>
        <v>0</v>
      </c>
      <c r="I71" s="122"/>
      <c r="J71" s="122">
        <f>SUMIF(H72:H95,"=1",J72:J95)</f>
        <v>0</v>
      </c>
      <c r="K71" s="131"/>
      <c r="L71" s="131"/>
      <c r="M71" s="132"/>
    </row>
    <row r="72" spans="1:14">
      <c r="A72" s="154" t="s">
        <v>180</v>
      </c>
      <c r="B72" s="9"/>
      <c r="C72" s="9"/>
      <c r="D72" s="9"/>
      <c r="E72" s="9"/>
      <c r="F72" s="9"/>
      <c r="G72" s="85"/>
      <c r="H72" s="85"/>
      <c r="I72" s="140"/>
      <c r="J72" s="141"/>
      <c r="K72" s="44"/>
    </row>
    <row r="73" spans="1:14">
      <c r="A73" s="133" t="s">
        <v>103</v>
      </c>
      <c r="B73" s="152" t="s">
        <v>181</v>
      </c>
      <c r="C73" s="85">
        <v>1</v>
      </c>
      <c r="D73" s="85" t="s">
        <v>147</v>
      </c>
      <c r="E73" s="85" t="s">
        <v>52</v>
      </c>
      <c r="F73" s="85">
        <v>1.5</v>
      </c>
      <c r="G73" s="85" t="s">
        <v>53</v>
      </c>
      <c r="H73" s="85"/>
      <c r="I73" s="85"/>
      <c r="J73" s="128">
        <f t="shared" ref="J73:J95" si="4">IF(H73=1,F73*I73,)</f>
        <v>0</v>
      </c>
      <c r="K73" s="128"/>
      <c r="L73" s="86"/>
      <c r="M73" s="96"/>
    </row>
    <row r="74" spans="1:14">
      <c r="A74" s="133" t="s">
        <v>103</v>
      </c>
      <c r="B74" s="152" t="s">
        <v>182</v>
      </c>
      <c r="C74" s="153">
        <v>1</v>
      </c>
      <c r="D74" s="153" t="s">
        <v>147</v>
      </c>
      <c r="E74" s="85" t="s">
        <v>52</v>
      </c>
      <c r="F74" s="153">
        <v>1.5</v>
      </c>
      <c r="G74" s="85" t="s">
        <v>64</v>
      </c>
      <c r="H74" s="153"/>
      <c r="I74" s="85"/>
      <c r="J74" s="128">
        <f t="shared" si="4"/>
        <v>0</v>
      </c>
      <c r="K74" s="128"/>
      <c r="L74" s="86"/>
      <c r="M74" s="96"/>
    </row>
    <row r="75" spans="1:14">
      <c r="A75" s="133" t="s">
        <v>103</v>
      </c>
      <c r="B75" s="152" t="s">
        <v>183</v>
      </c>
      <c r="C75" s="153">
        <v>2</v>
      </c>
      <c r="D75" s="153" t="s">
        <v>51</v>
      </c>
      <c r="E75" s="85" t="s">
        <v>52</v>
      </c>
      <c r="F75" s="153">
        <v>3</v>
      </c>
      <c r="G75" s="85" t="s">
        <v>64</v>
      </c>
      <c r="H75" s="153"/>
      <c r="I75" s="85"/>
      <c r="J75" s="128">
        <f t="shared" si="4"/>
        <v>0</v>
      </c>
      <c r="K75" s="128"/>
      <c r="L75" s="86"/>
      <c r="M75" s="96"/>
    </row>
    <row r="76" spans="1:14">
      <c r="A76" s="133" t="s">
        <v>103</v>
      </c>
      <c r="B76" s="152" t="s">
        <v>184</v>
      </c>
      <c r="C76" s="85">
        <v>2</v>
      </c>
      <c r="D76" s="85" t="s">
        <v>107</v>
      </c>
      <c r="E76" s="85" t="s">
        <v>58</v>
      </c>
      <c r="F76" s="85">
        <v>3</v>
      </c>
      <c r="G76" s="85" t="s">
        <v>64</v>
      </c>
      <c r="H76" s="85"/>
      <c r="I76" s="85"/>
      <c r="J76" s="128">
        <f t="shared" si="4"/>
        <v>0</v>
      </c>
      <c r="K76" s="128"/>
      <c r="L76" s="86"/>
      <c r="M76" s="96"/>
    </row>
    <row r="77" spans="1:14">
      <c r="A77" s="133" t="s">
        <v>103</v>
      </c>
      <c r="B77" s="152" t="s">
        <v>185</v>
      </c>
      <c r="C77" s="85">
        <v>1</v>
      </c>
      <c r="D77" s="85" t="s">
        <v>51</v>
      </c>
      <c r="E77" s="85" t="s">
        <v>52</v>
      </c>
      <c r="F77" s="85">
        <v>1.5</v>
      </c>
      <c r="G77" s="85" t="s">
        <v>53</v>
      </c>
      <c r="H77" s="85"/>
      <c r="I77" s="195"/>
      <c r="J77" s="128">
        <f t="shared" si="4"/>
        <v>0</v>
      </c>
      <c r="K77" s="83"/>
      <c r="L77" s="86"/>
      <c r="M77" s="96"/>
    </row>
    <row r="78" spans="1:14">
      <c r="A78" s="133" t="s">
        <v>103</v>
      </c>
      <c r="B78" s="152" t="s">
        <v>185</v>
      </c>
      <c r="C78" s="85">
        <v>1</v>
      </c>
      <c r="D78" s="85" t="s">
        <v>55</v>
      </c>
      <c r="E78" s="85" t="s">
        <v>52</v>
      </c>
      <c r="F78" s="85">
        <v>1</v>
      </c>
      <c r="G78" s="85" t="s">
        <v>53</v>
      </c>
      <c r="H78" s="85"/>
      <c r="I78" s="85"/>
      <c r="J78" s="128">
        <f t="shared" si="4"/>
        <v>0</v>
      </c>
      <c r="K78" s="128"/>
      <c r="L78" s="86"/>
      <c r="M78" s="96"/>
    </row>
    <row r="79" spans="1:14">
      <c r="A79" s="133" t="s">
        <v>103</v>
      </c>
      <c r="B79" s="152" t="s">
        <v>186</v>
      </c>
      <c r="C79" s="153">
        <v>2</v>
      </c>
      <c r="D79" s="153" t="s">
        <v>147</v>
      </c>
      <c r="E79" s="85" t="s">
        <v>52</v>
      </c>
      <c r="F79" s="153">
        <v>3</v>
      </c>
      <c r="G79" s="85" t="s">
        <v>64</v>
      </c>
      <c r="H79" s="153"/>
      <c r="I79" s="85"/>
      <c r="J79" s="128">
        <f t="shared" si="4"/>
        <v>0</v>
      </c>
      <c r="K79" s="128"/>
      <c r="L79" s="86"/>
      <c r="M79" s="96"/>
    </row>
    <row r="80" spans="1:14">
      <c r="A80" s="133" t="s">
        <v>103</v>
      </c>
      <c r="B80" s="152" t="s">
        <v>187</v>
      </c>
      <c r="C80" s="153">
        <v>2</v>
      </c>
      <c r="D80" s="153" t="s">
        <v>80</v>
      </c>
      <c r="E80" s="153" t="s">
        <v>58</v>
      </c>
      <c r="F80" s="153">
        <v>3</v>
      </c>
      <c r="G80" s="85" t="s">
        <v>64</v>
      </c>
      <c r="H80" s="153"/>
      <c r="I80" s="85"/>
      <c r="J80" s="128">
        <f t="shared" si="4"/>
        <v>0</v>
      </c>
      <c r="K80" s="128"/>
      <c r="L80" s="86"/>
      <c r="M80" s="96"/>
    </row>
    <row r="81" spans="1:13">
      <c r="A81" s="133" t="s">
        <v>103</v>
      </c>
      <c r="B81" s="152" t="s">
        <v>188</v>
      </c>
      <c r="C81" s="85">
        <v>2</v>
      </c>
      <c r="D81" s="85" t="s">
        <v>51</v>
      </c>
      <c r="E81" s="85" t="s">
        <v>58</v>
      </c>
      <c r="F81" s="85">
        <v>3</v>
      </c>
      <c r="G81" s="85" t="s">
        <v>64</v>
      </c>
      <c r="H81" s="85"/>
      <c r="I81" s="85"/>
      <c r="J81" s="128">
        <f t="shared" si="4"/>
        <v>0</v>
      </c>
      <c r="K81" s="128"/>
      <c r="L81" s="86"/>
      <c r="M81" s="96"/>
    </row>
    <row r="82" spans="1:13">
      <c r="A82" s="133" t="s">
        <v>103</v>
      </c>
      <c r="B82" s="152" t="s">
        <v>189</v>
      </c>
      <c r="C82" s="85">
        <v>2</v>
      </c>
      <c r="D82" s="85" t="s">
        <v>51</v>
      </c>
      <c r="E82" s="85" t="s">
        <v>52</v>
      </c>
      <c r="F82" s="85">
        <v>3</v>
      </c>
      <c r="G82" s="85" t="s">
        <v>64</v>
      </c>
      <c r="H82" s="85"/>
      <c r="I82" s="195"/>
      <c r="J82" s="128">
        <f t="shared" si="4"/>
        <v>0</v>
      </c>
      <c r="K82" s="83"/>
      <c r="L82" s="86"/>
      <c r="M82" s="96"/>
    </row>
    <row r="83" spans="1:13">
      <c r="A83" s="133" t="s">
        <v>103</v>
      </c>
      <c r="B83" s="152" t="s">
        <v>190</v>
      </c>
      <c r="C83" s="85">
        <v>1</v>
      </c>
      <c r="D83" s="85" t="s">
        <v>107</v>
      </c>
      <c r="E83" s="85" t="s">
        <v>52</v>
      </c>
      <c r="F83" s="85">
        <v>1.5</v>
      </c>
      <c r="G83" s="85" t="s">
        <v>64</v>
      </c>
      <c r="H83" s="85"/>
      <c r="I83" s="85"/>
      <c r="J83" s="128">
        <f t="shared" si="4"/>
        <v>0</v>
      </c>
      <c r="K83" s="128"/>
      <c r="L83" s="86"/>
      <c r="M83" s="96"/>
    </row>
    <row r="84" spans="1:13">
      <c r="A84" s="133" t="s">
        <v>103</v>
      </c>
      <c r="B84" s="152" t="s">
        <v>191</v>
      </c>
      <c r="C84" s="153">
        <v>1</v>
      </c>
      <c r="D84" s="153" t="s">
        <v>147</v>
      </c>
      <c r="E84" s="153" t="s">
        <v>58</v>
      </c>
      <c r="F84" s="153">
        <v>1.5</v>
      </c>
      <c r="G84" s="85" t="s">
        <v>53</v>
      </c>
      <c r="H84" s="192"/>
      <c r="I84" s="85"/>
      <c r="J84" s="128">
        <f t="shared" si="4"/>
        <v>0</v>
      </c>
      <c r="K84" s="128"/>
      <c r="L84" s="86"/>
      <c r="M84" s="96"/>
    </row>
    <row r="85" spans="1:13">
      <c r="A85" s="154" t="s">
        <v>192</v>
      </c>
      <c r="B85" s="128"/>
      <c r="C85" s="195"/>
      <c r="D85" s="195"/>
      <c r="E85" s="195"/>
      <c r="F85" s="195"/>
      <c r="G85" s="85"/>
      <c r="H85" s="85"/>
      <c r="I85" s="85"/>
      <c r="J85" s="128"/>
      <c r="K85" s="128"/>
    </row>
    <row r="86" spans="1:13">
      <c r="A86" s="133" t="s">
        <v>103</v>
      </c>
      <c r="B86" s="152" t="s">
        <v>193</v>
      </c>
      <c r="C86" s="85">
        <v>2</v>
      </c>
      <c r="D86" s="85" t="s">
        <v>107</v>
      </c>
      <c r="E86" s="85" t="s">
        <v>52</v>
      </c>
      <c r="F86" s="85">
        <v>2</v>
      </c>
      <c r="G86" s="85" t="s">
        <v>53</v>
      </c>
      <c r="H86" s="85"/>
      <c r="I86" s="85"/>
      <c r="J86" s="128">
        <f t="shared" si="4"/>
        <v>0</v>
      </c>
      <c r="K86" s="128"/>
      <c r="L86" s="86"/>
      <c r="M86" s="96"/>
    </row>
    <row r="87" spans="1:13">
      <c r="A87" s="133" t="s">
        <v>103</v>
      </c>
      <c r="B87" s="152" t="s">
        <v>194</v>
      </c>
      <c r="C87" s="153">
        <v>2</v>
      </c>
      <c r="D87" s="153" t="s">
        <v>107</v>
      </c>
      <c r="E87" s="153" t="s">
        <v>58</v>
      </c>
      <c r="F87" s="153">
        <v>2</v>
      </c>
      <c r="G87" s="85" t="s">
        <v>53</v>
      </c>
      <c r="H87" s="192"/>
      <c r="I87" s="85"/>
      <c r="J87" s="128">
        <f t="shared" si="4"/>
        <v>0</v>
      </c>
      <c r="K87" s="128"/>
      <c r="L87" s="86"/>
      <c r="M87" s="96"/>
    </row>
    <row r="88" spans="1:13">
      <c r="A88" s="133" t="s">
        <v>103</v>
      </c>
      <c r="B88" s="152" t="s">
        <v>195</v>
      </c>
      <c r="C88" s="153">
        <v>1</v>
      </c>
      <c r="D88" s="153" t="s">
        <v>107</v>
      </c>
      <c r="E88" s="153" t="s">
        <v>58</v>
      </c>
      <c r="F88" s="153">
        <v>1</v>
      </c>
      <c r="G88" s="85" t="s">
        <v>64</v>
      </c>
      <c r="H88" s="153"/>
      <c r="I88" s="85"/>
      <c r="J88" s="128">
        <f t="shared" si="4"/>
        <v>0</v>
      </c>
      <c r="K88" s="128"/>
      <c r="L88" s="86"/>
      <c r="M88" s="96"/>
    </row>
    <row r="89" spans="1:13">
      <c r="A89" s="133" t="s">
        <v>103</v>
      </c>
      <c r="B89" s="152" t="s">
        <v>196</v>
      </c>
      <c r="C89" s="85">
        <v>1</v>
      </c>
      <c r="D89" s="85" t="s">
        <v>107</v>
      </c>
      <c r="E89" s="153" t="s">
        <v>58</v>
      </c>
      <c r="F89" s="85">
        <v>1.5</v>
      </c>
      <c r="G89" s="85" t="s">
        <v>64</v>
      </c>
      <c r="H89" s="85"/>
      <c r="I89" s="85"/>
      <c r="J89" s="128">
        <f t="shared" si="4"/>
        <v>0</v>
      </c>
      <c r="K89" s="128"/>
      <c r="L89" s="86"/>
      <c r="M89" s="96"/>
    </row>
    <row r="90" spans="1:13">
      <c r="A90" s="133" t="s">
        <v>103</v>
      </c>
      <c r="B90" s="152" t="s">
        <v>197</v>
      </c>
      <c r="C90" s="85">
        <v>2</v>
      </c>
      <c r="D90" s="85" t="s">
        <v>55</v>
      </c>
      <c r="E90" s="153" t="s">
        <v>58</v>
      </c>
      <c r="F90" s="85">
        <v>2</v>
      </c>
      <c r="G90" s="85" t="s">
        <v>64</v>
      </c>
      <c r="H90" s="85"/>
      <c r="I90" s="85"/>
      <c r="J90" s="128">
        <f t="shared" si="4"/>
        <v>0</v>
      </c>
      <c r="K90" s="128"/>
      <c r="L90" s="86"/>
      <c r="M90" s="96"/>
    </row>
    <row r="91" spans="1:13">
      <c r="A91" s="133" t="s">
        <v>103</v>
      </c>
      <c r="B91" s="152" t="s">
        <v>198</v>
      </c>
      <c r="C91" s="153">
        <v>2</v>
      </c>
      <c r="D91" s="153" t="s">
        <v>107</v>
      </c>
      <c r="E91" s="153" t="s">
        <v>58</v>
      </c>
      <c r="F91" s="153">
        <v>3</v>
      </c>
      <c r="G91" s="85" t="s">
        <v>53</v>
      </c>
      <c r="H91" s="153"/>
      <c r="I91" s="85"/>
      <c r="J91" s="128">
        <f t="shared" si="4"/>
        <v>0</v>
      </c>
      <c r="K91" s="128"/>
      <c r="L91" s="86"/>
      <c r="M91" s="96"/>
    </row>
    <row r="92" spans="1:13">
      <c r="A92" s="133" t="s">
        <v>103</v>
      </c>
      <c r="B92" s="152" t="s">
        <v>199</v>
      </c>
      <c r="C92" s="153">
        <v>1</v>
      </c>
      <c r="D92" s="153" t="s">
        <v>51</v>
      </c>
      <c r="E92" s="153" t="s">
        <v>58</v>
      </c>
      <c r="F92" s="153">
        <v>1.5</v>
      </c>
      <c r="G92" s="85" t="s">
        <v>53</v>
      </c>
      <c r="H92" s="192"/>
      <c r="I92" s="85"/>
      <c r="J92" s="128">
        <v>0</v>
      </c>
      <c r="K92" s="128"/>
      <c r="L92" s="86"/>
      <c r="M92" s="96"/>
    </row>
    <row r="93" spans="1:13">
      <c r="A93" s="133" t="s">
        <v>103</v>
      </c>
      <c r="B93" s="152" t="s">
        <v>199</v>
      </c>
      <c r="C93" s="85">
        <v>1</v>
      </c>
      <c r="D93" s="85" t="s">
        <v>107</v>
      </c>
      <c r="E93" s="153" t="s">
        <v>58</v>
      </c>
      <c r="F93" s="85">
        <v>1</v>
      </c>
      <c r="G93" s="85" t="s">
        <v>53</v>
      </c>
      <c r="H93" s="236"/>
      <c r="I93" s="85"/>
      <c r="J93" s="128">
        <f t="shared" si="4"/>
        <v>0</v>
      </c>
      <c r="K93" s="128"/>
      <c r="L93" s="86"/>
      <c r="M93" s="96"/>
    </row>
    <row r="94" spans="1:13">
      <c r="A94" s="133" t="s">
        <v>103</v>
      </c>
      <c r="B94" s="152" t="s">
        <v>200</v>
      </c>
      <c r="C94" s="85">
        <v>2</v>
      </c>
      <c r="D94" s="85" t="s">
        <v>51</v>
      </c>
      <c r="E94" s="153" t="s">
        <v>58</v>
      </c>
      <c r="F94" s="85">
        <v>3</v>
      </c>
      <c r="G94" s="85" t="s">
        <v>53</v>
      </c>
      <c r="H94" s="193"/>
      <c r="I94" s="85"/>
      <c r="J94" s="128">
        <f t="shared" si="4"/>
        <v>0</v>
      </c>
      <c r="K94" s="128"/>
      <c r="L94" s="86"/>
      <c r="M94" s="96"/>
    </row>
    <row r="95" spans="1:13">
      <c r="A95" s="133" t="s">
        <v>103</v>
      </c>
      <c r="B95" s="152" t="s">
        <v>200</v>
      </c>
      <c r="C95" s="153">
        <v>2</v>
      </c>
      <c r="D95" s="153" t="s">
        <v>80</v>
      </c>
      <c r="E95" s="153" t="s">
        <v>58</v>
      </c>
      <c r="F95" s="153">
        <v>3</v>
      </c>
      <c r="G95" s="85" t="s">
        <v>64</v>
      </c>
      <c r="H95" s="153"/>
      <c r="I95" s="85"/>
      <c r="J95" s="128">
        <f t="shared" si="4"/>
        <v>0</v>
      </c>
      <c r="K95" s="128"/>
      <c r="L95" s="86"/>
      <c r="M95" s="96"/>
    </row>
    <row r="96" spans="1:13">
      <c r="A96" s="133"/>
      <c r="B96" s="152"/>
      <c r="C96" s="153"/>
      <c r="D96" s="153"/>
      <c r="E96" s="153"/>
      <c r="F96" s="153"/>
      <c r="G96" s="85"/>
      <c r="H96" s="153"/>
      <c r="I96" s="85"/>
      <c r="J96" s="128"/>
      <c r="K96" s="128"/>
      <c r="L96" s="86"/>
      <c r="M96" s="96"/>
    </row>
    <row r="97" spans="1:13">
      <c r="A97" s="155"/>
      <c r="B97" s="152"/>
      <c r="C97" s="153"/>
      <c r="D97" s="153"/>
      <c r="E97" s="153"/>
      <c r="F97" s="153"/>
      <c r="G97" s="85"/>
      <c r="H97" s="153"/>
      <c r="I97" s="85"/>
      <c r="J97" s="83"/>
      <c r="K97" s="128"/>
      <c r="L97" s="86"/>
      <c r="M97" s="96"/>
    </row>
    <row r="98" spans="1:13" ht="18">
      <c r="A98" s="104" t="s">
        <v>201</v>
      </c>
      <c r="B98" s="105"/>
      <c r="C98" s="106"/>
      <c r="D98" s="106"/>
      <c r="E98" s="106"/>
      <c r="F98" s="107"/>
      <c r="G98" s="107"/>
      <c r="H98" s="107"/>
      <c r="I98" s="107"/>
      <c r="J98" s="107"/>
      <c r="K98" s="107"/>
      <c r="L98" s="107"/>
      <c r="M98" s="109"/>
    </row>
    <row r="99" spans="1:13" ht="27">
      <c r="A99" s="110" t="s">
        <v>85</v>
      </c>
      <c r="B99" s="111" t="s">
        <v>43</v>
      </c>
      <c r="C99" s="112" t="s">
        <v>9</v>
      </c>
      <c r="D99" s="113" t="s">
        <v>44</v>
      </c>
      <c r="E99" s="113"/>
      <c r="F99" s="114" t="s">
        <v>11</v>
      </c>
      <c r="G99" s="115" t="s">
        <v>86</v>
      </c>
      <c r="H99" s="114" t="s">
        <v>46</v>
      </c>
      <c r="I99" s="114" t="s">
        <v>13</v>
      </c>
      <c r="J99" s="116" t="s">
        <v>87</v>
      </c>
      <c r="K99" s="114" t="s">
        <v>88</v>
      </c>
      <c r="L99" s="114" t="s">
        <v>89</v>
      </c>
      <c r="M99" s="117" t="s">
        <v>90</v>
      </c>
    </row>
    <row r="100" spans="1:13">
      <c r="A100" s="120" t="s">
        <v>202</v>
      </c>
      <c r="B100" s="121"/>
      <c r="C100" s="122">
        <f>SUMIF(H101:H104,"=1",C101:C104)</f>
        <v>0</v>
      </c>
      <c r="D100" s="122"/>
      <c r="E100" s="122"/>
      <c r="F100" s="122">
        <f>SUMIF(H101:H104,"=1",F101:F104)</f>
        <v>0</v>
      </c>
      <c r="G100" s="122"/>
      <c r="H100" s="122">
        <f>SUM(H101:H104)</f>
        <v>0</v>
      </c>
      <c r="I100" s="122"/>
      <c r="J100" s="122">
        <f>SUMIF(H101:H104,"=1",J101:J104)</f>
        <v>0</v>
      </c>
      <c r="K100" s="122"/>
      <c r="L100" s="122"/>
      <c r="M100" s="123"/>
    </row>
    <row r="101" spans="1:13">
      <c r="A101" s="133" t="s">
        <v>203</v>
      </c>
      <c r="B101" s="156" t="s">
        <v>204</v>
      </c>
      <c r="C101" s="127">
        <v>1</v>
      </c>
      <c r="D101" s="127" t="s">
        <v>51</v>
      </c>
      <c r="E101" s="127" t="s">
        <v>52</v>
      </c>
      <c r="F101" s="127">
        <v>1.5</v>
      </c>
      <c r="G101" s="85" t="s">
        <v>53</v>
      </c>
      <c r="H101" s="85"/>
      <c r="I101" s="127"/>
      <c r="J101" s="128">
        <f t="shared" ref="J101:J104" si="5">IF(H101=1,F101*I101,)</f>
        <v>0</v>
      </c>
      <c r="K101" s="86"/>
      <c r="L101" s="86"/>
      <c r="M101" s="86"/>
    </row>
    <row r="102" spans="1:13">
      <c r="A102" s="133" t="s">
        <v>203</v>
      </c>
      <c r="B102" s="156" t="s">
        <v>205</v>
      </c>
      <c r="C102" s="127">
        <v>2</v>
      </c>
      <c r="D102" s="127" t="s">
        <v>147</v>
      </c>
      <c r="E102" s="127" t="s">
        <v>58</v>
      </c>
      <c r="F102" s="127">
        <v>3</v>
      </c>
      <c r="G102" s="85" t="s">
        <v>53</v>
      </c>
      <c r="H102" s="85"/>
      <c r="I102" s="190"/>
      <c r="J102" s="128">
        <f t="shared" si="5"/>
        <v>0</v>
      </c>
      <c r="K102" s="86"/>
      <c r="L102" s="86"/>
      <c r="M102" s="86"/>
    </row>
    <row r="103" spans="1:13">
      <c r="A103" s="133" t="s">
        <v>206</v>
      </c>
      <c r="B103" s="156" t="s">
        <v>207</v>
      </c>
      <c r="C103" s="127">
        <v>2</v>
      </c>
      <c r="D103" s="127" t="s">
        <v>51</v>
      </c>
      <c r="E103" s="127" t="s">
        <v>58</v>
      </c>
      <c r="F103" s="127">
        <v>3</v>
      </c>
      <c r="G103" s="85" t="s">
        <v>53</v>
      </c>
      <c r="H103" s="85"/>
      <c r="I103" s="190"/>
      <c r="J103" s="128">
        <f t="shared" si="5"/>
        <v>0</v>
      </c>
      <c r="K103" s="86"/>
      <c r="L103" s="86"/>
      <c r="M103" s="86"/>
    </row>
    <row r="104" spans="1:13">
      <c r="A104" s="133" t="s">
        <v>206</v>
      </c>
      <c r="B104" s="156" t="s">
        <v>208</v>
      </c>
      <c r="C104" s="127">
        <v>2</v>
      </c>
      <c r="D104" s="127" t="s">
        <v>51</v>
      </c>
      <c r="E104" s="127" t="s">
        <v>52</v>
      </c>
      <c r="F104" s="127">
        <v>3</v>
      </c>
      <c r="G104" s="85" t="s">
        <v>64</v>
      </c>
      <c r="H104" s="85"/>
      <c r="I104" s="190"/>
      <c r="J104" s="128">
        <f t="shared" si="5"/>
        <v>0</v>
      </c>
      <c r="K104" s="86"/>
      <c r="L104" s="86"/>
      <c r="M104" s="86"/>
    </row>
    <row r="105" spans="1:13">
      <c r="A105" s="120"/>
      <c r="B105" s="130"/>
      <c r="C105" s="122">
        <f>SUM(C101:C104)</f>
        <v>7</v>
      </c>
      <c r="D105" s="122"/>
      <c r="E105" s="122"/>
      <c r="F105" s="122">
        <f>SUM(F101:F104)</f>
        <v>10.5</v>
      </c>
      <c r="G105" s="122"/>
      <c r="H105" s="122">
        <f>COUNT(H101:H104)+COUNTBLANK(H101:H104)</f>
        <v>4</v>
      </c>
      <c r="I105" s="122"/>
      <c r="J105" s="122"/>
      <c r="K105" s="131"/>
      <c r="L105" s="131"/>
      <c r="M105" s="132"/>
    </row>
    <row r="106" spans="1:13" ht="26">
      <c r="A106" s="68"/>
      <c r="B106" s="68"/>
      <c r="C106" s="68"/>
      <c r="D106" s="68"/>
      <c r="E106" s="68"/>
      <c r="F106" s="68"/>
      <c r="G106" s="68"/>
      <c r="H106" s="68"/>
      <c r="I106" s="188"/>
      <c r="J106" s="68"/>
      <c r="K106" s="68"/>
      <c r="L106" s="68"/>
      <c r="M106" s="68"/>
    </row>
    <row r="107" spans="1:13">
      <c r="A107" s="157"/>
      <c r="B107" s="158"/>
      <c r="C107" s="106"/>
      <c r="D107" s="106"/>
      <c r="E107" s="106"/>
      <c r="F107" s="107"/>
      <c r="G107" s="108"/>
      <c r="H107" s="107"/>
      <c r="I107" s="107"/>
      <c r="J107" s="107"/>
      <c r="K107" s="107"/>
      <c r="L107" s="107"/>
      <c r="M107" s="109"/>
    </row>
    <row r="108" spans="1:13" ht="21" customHeight="1">
      <c r="A108" s="159" t="s">
        <v>85</v>
      </c>
      <c r="B108" s="160" t="s">
        <v>43</v>
      </c>
      <c r="C108" s="161" t="s">
        <v>9</v>
      </c>
      <c r="D108" s="162" t="s">
        <v>44</v>
      </c>
      <c r="E108" s="162" t="s">
        <v>45</v>
      </c>
      <c r="F108" s="163" t="s">
        <v>11</v>
      </c>
      <c r="G108" s="163"/>
      <c r="H108" s="114" t="s">
        <v>46</v>
      </c>
      <c r="I108" s="163" t="s">
        <v>13</v>
      </c>
      <c r="J108" s="163"/>
      <c r="K108" s="163" t="s">
        <v>88</v>
      </c>
      <c r="L108" s="163" t="s">
        <v>89</v>
      </c>
      <c r="M108" s="164" t="s">
        <v>90</v>
      </c>
    </row>
    <row r="109" spans="1:13">
      <c r="A109" s="120" t="s">
        <v>209</v>
      </c>
      <c r="B109" s="137"/>
      <c r="C109" s="122">
        <f>SUMIF(H110:H142,"=1",C110:C142)</f>
        <v>0</v>
      </c>
      <c r="D109" s="122"/>
      <c r="E109" s="122"/>
      <c r="F109" s="122">
        <f>SUMIF(H110:H142,"=1",F110:F142)</f>
        <v>0</v>
      </c>
      <c r="G109" s="122"/>
      <c r="H109" s="122">
        <f>SUM(H110:H142)</f>
        <v>0</v>
      </c>
      <c r="I109" s="122"/>
      <c r="J109" s="122">
        <f>SUMIF(H110:H142,"=1",J110:J142)</f>
        <v>0</v>
      </c>
      <c r="K109" s="131"/>
      <c r="L109" s="131"/>
      <c r="M109" s="132"/>
    </row>
    <row r="110" spans="1:13">
      <c r="A110" s="154" t="s">
        <v>210</v>
      </c>
      <c r="B110" s="44"/>
      <c r="C110" s="165"/>
      <c r="D110" s="165"/>
      <c r="E110" s="165"/>
      <c r="F110" s="165"/>
      <c r="G110" s="165"/>
      <c r="H110" s="166"/>
      <c r="M110" s="27"/>
    </row>
    <row r="111" spans="1:13">
      <c r="A111" s="83" t="s">
        <v>211</v>
      </c>
      <c r="B111" s="156" t="s">
        <v>212</v>
      </c>
      <c r="C111" s="127">
        <v>2</v>
      </c>
      <c r="D111" s="127" t="s">
        <v>80</v>
      </c>
      <c r="E111" s="127" t="s">
        <v>52</v>
      </c>
      <c r="F111" s="127">
        <v>3</v>
      </c>
      <c r="G111" s="85" t="s">
        <v>53</v>
      </c>
      <c r="H111" s="85"/>
      <c r="I111" s="190"/>
      <c r="J111" s="128">
        <f t="shared" ref="J111:J142" si="6">IF(H111=1,F111*I111,)</f>
        <v>0</v>
      </c>
      <c r="K111" s="96"/>
      <c r="L111" s="96"/>
      <c r="M111" s="86"/>
    </row>
    <row r="112" spans="1:13">
      <c r="A112" s="83" t="s">
        <v>211</v>
      </c>
      <c r="B112" s="156" t="s">
        <v>213</v>
      </c>
      <c r="C112" s="127">
        <v>2</v>
      </c>
      <c r="D112" s="127" t="s">
        <v>80</v>
      </c>
      <c r="E112" s="127" t="s">
        <v>52</v>
      </c>
      <c r="F112" s="127">
        <v>3</v>
      </c>
      <c r="G112" s="85" t="s">
        <v>64</v>
      </c>
      <c r="H112" s="85"/>
      <c r="I112" s="190"/>
      <c r="J112" s="128">
        <f t="shared" si="6"/>
        <v>0</v>
      </c>
      <c r="K112" s="96"/>
      <c r="L112" s="96"/>
      <c r="M112" s="86"/>
    </row>
    <row r="113" spans="1:13">
      <c r="A113" s="83" t="s">
        <v>109</v>
      </c>
      <c r="B113" s="156" t="s">
        <v>214</v>
      </c>
      <c r="C113" s="127">
        <v>2</v>
      </c>
      <c r="D113" s="127" t="s">
        <v>51</v>
      </c>
      <c r="E113" s="127" t="s">
        <v>52</v>
      </c>
      <c r="F113" s="127">
        <v>3</v>
      </c>
      <c r="G113" s="85" t="s">
        <v>64</v>
      </c>
      <c r="H113" s="85"/>
      <c r="I113" s="190"/>
      <c r="J113" s="128">
        <f t="shared" si="6"/>
        <v>0</v>
      </c>
      <c r="K113" s="96"/>
      <c r="L113" s="96"/>
      <c r="M113" s="86"/>
    </row>
    <row r="114" spans="1:13">
      <c r="A114" s="83" t="s">
        <v>109</v>
      </c>
      <c r="B114" s="156" t="s">
        <v>214</v>
      </c>
      <c r="C114" s="127">
        <v>1</v>
      </c>
      <c r="D114" s="127" t="s">
        <v>55</v>
      </c>
      <c r="E114" s="127" t="s">
        <v>52</v>
      </c>
      <c r="F114" s="127">
        <v>1.5</v>
      </c>
      <c r="G114" s="85" t="s">
        <v>64</v>
      </c>
      <c r="H114" s="85"/>
      <c r="I114" s="190"/>
      <c r="J114" s="128">
        <f t="shared" si="6"/>
        <v>0</v>
      </c>
      <c r="K114" s="96"/>
      <c r="L114" s="96"/>
      <c r="M114" s="86"/>
    </row>
    <row r="115" spans="1:13">
      <c r="A115" s="83" t="s">
        <v>109</v>
      </c>
      <c r="B115" s="156" t="s">
        <v>215</v>
      </c>
      <c r="C115" s="127">
        <v>2</v>
      </c>
      <c r="D115" s="127" t="s">
        <v>107</v>
      </c>
      <c r="E115" s="127" t="s">
        <v>52</v>
      </c>
      <c r="F115" s="127">
        <v>3</v>
      </c>
      <c r="G115" s="85" t="s">
        <v>53</v>
      </c>
      <c r="H115" s="85"/>
      <c r="I115" s="127"/>
      <c r="J115" s="128">
        <f t="shared" si="6"/>
        <v>0</v>
      </c>
      <c r="K115" s="96"/>
      <c r="L115" s="96"/>
      <c r="M115" s="86"/>
    </row>
    <row r="116" spans="1:13">
      <c r="A116" s="83" t="s">
        <v>109</v>
      </c>
      <c r="B116" s="156" t="s">
        <v>102</v>
      </c>
      <c r="C116" s="127">
        <v>2</v>
      </c>
      <c r="D116" s="127" t="s">
        <v>51</v>
      </c>
      <c r="E116" s="127" t="s">
        <v>52</v>
      </c>
      <c r="F116" s="127">
        <v>3</v>
      </c>
      <c r="G116" s="85" t="s">
        <v>53</v>
      </c>
      <c r="H116" s="85"/>
      <c r="I116" s="190"/>
      <c r="J116" s="128">
        <f t="shared" si="6"/>
        <v>0</v>
      </c>
      <c r="K116" s="96"/>
      <c r="L116" s="96"/>
      <c r="M116" s="86"/>
    </row>
    <row r="117" spans="1:13">
      <c r="A117" s="83" t="s">
        <v>109</v>
      </c>
      <c r="B117" s="156" t="s">
        <v>102</v>
      </c>
      <c r="C117" s="127">
        <v>1</v>
      </c>
      <c r="D117" s="127" t="s">
        <v>55</v>
      </c>
      <c r="E117" s="127" t="s">
        <v>52</v>
      </c>
      <c r="F117" s="127">
        <v>1.5</v>
      </c>
      <c r="G117" s="85" t="s">
        <v>53</v>
      </c>
      <c r="H117" s="85"/>
      <c r="I117" s="190"/>
      <c r="J117" s="128">
        <f t="shared" si="6"/>
        <v>0</v>
      </c>
      <c r="K117" s="96"/>
      <c r="L117" s="96"/>
      <c r="M117" s="86"/>
    </row>
    <row r="118" spans="1:13">
      <c r="A118" s="83" t="s">
        <v>109</v>
      </c>
      <c r="B118" s="156" t="s">
        <v>216</v>
      </c>
      <c r="C118" s="127">
        <v>2</v>
      </c>
      <c r="D118" s="127" t="s">
        <v>51</v>
      </c>
      <c r="E118" s="127" t="s">
        <v>52</v>
      </c>
      <c r="F118" s="127">
        <v>3</v>
      </c>
      <c r="G118" s="85" t="s">
        <v>64</v>
      </c>
      <c r="H118" s="85"/>
      <c r="I118" s="190"/>
      <c r="J118" s="128">
        <f t="shared" si="6"/>
        <v>0</v>
      </c>
      <c r="K118" s="96"/>
      <c r="L118" s="96"/>
      <c r="M118" s="86"/>
    </row>
    <row r="119" spans="1:13">
      <c r="A119" s="83" t="s">
        <v>109</v>
      </c>
      <c r="B119" s="156" t="s">
        <v>216</v>
      </c>
      <c r="C119" s="127">
        <v>1</v>
      </c>
      <c r="D119" s="127" t="s">
        <v>55</v>
      </c>
      <c r="E119" s="127" t="s">
        <v>52</v>
      </c>
      <c r="F119" s="127">
        <v>1.5</v>
      </c>
      <c r="G119" s="85" t="s">
        <v>64</v>
      </c>
      <c r="H119" s="85"/>
      <c r="I119" s="190"/>
      <c r="J119" s="128">
        <f t="shared" si="6"/>
        <v>0</v>
      </c>
      <c r="K119" s="96"/>
      <c r="L119" s="96"/>
      <c r="M119" s="86"/>
    </row>
    <row r="120" spans="1:13">
      <c r="A120" s="83" t="s">
        <v>109</v>
      </c>
      <c r="B120" s="87" t="s">
        <v>217</v>
      </c>
      <c r="C120" s="127">
        <v>2</v>
      </c>
      <c r="D120" s="127" t="s">
        <v>51</v>
      </c>
      <c r="E120" s="127" t="s">
        <v>52</v>
      </c>
      <c r="F120" s="127">
        <v>3</v>
      </c>
      <c r="G120" s="85" t="s">
        <v>53</v>
      </c>
      <c r="H120" s="85"/>
      <c r="I120" s="190"/>
      <c r="J120" s="128">
        <f t="shared" si="6"/>
        <v>0</v>
      </c>
      <c r="K120" s="96"/>
      <c r="L120" s="96"/>
      <c r="M120" s="86"/>
    </row>
    <row r="121" spans="1:13">
      <c r="A121" s="83" t="s">
        <v>109</v>
      </c>
      <c r="B121" s="156" t="s">
        <v>217</v>
      </c>
      <c r="C121" s="127">
        <v>1</v>
      </c>
      <c r="D121" s="127" t="s">
        <v>55</v>
      </c>
      <c r="E121" s="127" t="s">
        <v>52</v>
      </c>
      <c r="F121" s="127">
        <v>1.5</v>
      </c>
      <c r="G121" s="85" t="s">
        <v>53</v>
      </c>
      <c r="H121" s="85"/>
      <c r="I121" s="190"/>
      <c r="J121" s="128">
        <f t="shared" si="6"/>
        <v>0</v>
      </c>
      <c r="K121" s="96"/>
      <c r="L121" s="96"/>
      <c r="M121" s="86"/>
    </row>
    <row r="122" spans="1:13">
      <c r="A122" s="83" t="s">
        <v>109</v>
      </c>
      <c r="B122" s="156" t="s">
        <v>156</v>
      </c>
      <c r="C122" s="127">
        <v>2</v>
      </c>
      <c r="D122" s="127" t="s">
        <v>51</v>
      </c>
      <c r="E122" s="127" t="s">
        <v>52</v>
      </c>
      <c r="F122" s="127">
        <v>3</v>
      </c>
      <c r="G122" s="85" t="s">
        <v>64</v>
      </c>
      <c r="H122" s="85"/>
      <c r="I122" s="127"/>
      <c r="J122" s="128">
        <f t="shared" si="6"/>
        <v>0</v>
      </c>
      <c r="K122" s="96"/>
      <c r="L122" s="96"/>
      <c r="M122" s="86"/>
    </row>
    <row r="123" spans="1:13">
      <c r="A123" s="83" t="s">
        <v>109</v>
      </c>
      <c r="B123" s="156" t="s">
        <v>157</v>
      </c>
      <c r="C123" s="127">
        <v>1</v>
      </c>
      <c r="D123" s="127" t="s">
        <v>107</v>
      </c>
      <c r="E123" s="127" t="s">
        <v>52</v>
      </c>
      <c r="F123" s="127">
        <v>1.5</v>
      </c>
      <c r="G123" s="85" t="s">
        <v>64</v>
      </c>
      <c r="H123" s="85"/>
      <c r="I123" s="190"/>
      <c r="J123" s="128">
        <f t="shared" si="6"/>
        <v>0</v>
      </c>
      <c r="K123" s="96"/>
      <c r="L123" s="96"/>
      <c r="M123" s="86"/>
    </row>
    <row r="124" spans="1:13">
      <c r="A124" s="83" t="s">
        <v>109</v>
      </c>
      <c r="B124" s="156" t="s">
        <v>218</v>
      </c>
      <c r="C124" s="127">
        <v>1</v>
      </c>
      <c r="D124" s="127" t="s">
        <v>55</v>
      </c>
      <c r="E124" s="127" t="s">
        <v>52</v>
      </c>
      <c r="F124" s="127">
        <v>1.5</v>
      </c>
      <c r="G124" s="85" t="s">
        <v>64</v>
      </c>
      <c r="H124" s="85"/>
      <c r="I124" s="190"/>
      <c r="J124" s="128">
        <f t="shared" si="6"/>
        <v>0</v>
      </c>
      <c r="K124" s="96"/>
      <c r="L124" s="96"/>
      <c r="M124" s="86"/>
    </row>
    <row r="125" spans="1:13">
      <c r="A125" s="167" t="s">
        <v>219</v>
      </c>
      <c r="B125" s="44"/>
      <c r="C125" s="85"/>
      <c r="D125" s="85"/>
      <c r="E125" s="85"/>
      <c r="F125" s="85"/>
      <c r="G125" s="83"/>
      <c r="H125" s="85"/>
      <c r="I125" s="190"/>
      <c r="J125" s="96"/>
      <c r="K125" s="96"/>
      <c r="L125" s="96"/>
      <c r="M125" s="86"/>
    </row>
    <row r="126" spans="1:13">
      <c r="A126" s="83" t="s">
        <v>109</v>
      </c>
      <c r="B126" s="156" t="s">
        <v>220</v>
      </c>
      <c r="C126" s="127">
        <v>2</v>
      </c>
      <c r="D126" s="127" t="s">
        <v>51</v>
      </c>
      <c r="E126" s="127" t="s">
        <v>52</v>
      </c>
      <c r="F126" s="127">
        <v>3</v>
      </c>
      <c r="G126" s="85" t="s">
        <v>53</v>
      </c>
      <c r="H126" s="85"/>
      <c r="I126" s="190"/>
      <c r="J126" s="128">
        <f t="shared" si="6"/>
        <v>0</v>
      </c>
      <c r="K126" s="96"/>
      <c r="L126" s="96"/>
      <c r="M126" s="86"/>
    </row>
    <row r="127" spans="1:13">
      <c r="A127" s="83" t="s">
        <v>109</v>
      </c>
      <c r="B127" s="156" t="s">
        <v>221</v>
      </c>
      <c r="C127" s="127">
        <v>2</v>
      </c>
      <c r="D127" s="127" t="s">
        <v>147</v>
      </c>
      <c r="E127" s="127" t="s">
        <v>52</v>
      </c>
      <c r="F127" s="127">
        <v>3.5</v>
      </c>
      <c r="G127" s="85" t="s">
        <v>64</v>
      </c>
      <c r="H127" s="85"/>
      <c r="I127" s="190"/>
      <c r="J127" s="128">
        <f t="shared" si="6"/>
        <v>0</v>
      </c>
      <c r="K127" s="96"/>
      <c r="L127" s="96"/>
      <c r="M127" s="86"/>
    </row>
    <row r="128" spans="1:13">
      <c r="A128" s="83" t="s">
        <v>109</v>
      </c>
      <c r="B128" s="156" t="s">
        <v>222</v>
      </c>
      <c r="C128" s="127">
        <v>2</v>
      </c>
      <c r="D128" s="127" t="s">
        <v>51</v>
      </c>
      <c r="E128" s="127" t="s">
        <v>52</v>
      </c>
      <c r="F128" s="127">
        <v>3</v>
      </c>
      <c r="G128" s="85" t="s">
        <v>64</v>
      </c>
      <c r="H128" s="85"/>
      <c r="I128" s="190"/>
      <c r="J128" s="128">
        <f t="shared" si="6"/>
        <v>0</v>
      </c>
      <c r="K128" s="96"/>
      <c r="L128" s="96"/>
      <c r="M128" s="86"/>
    </row>
    <row r="129" spans="1:14">
      <c r="A129" s="83" t="s">
        <v>109</v>
      </c>
      <c r="B129" s="156" t="s">
        <v>223</v>
      </c>
      <c r="C129" s="127">
        <v>2</v>
      </c>
      <c r="D129" s="127" t="s">
        <v>107</v>
      </c>
      <c r="E129" s="127" t="s">
        <v>52</v>
      </c>
      <c r="F129" s="127">
        <v>2</v>
      </c>
      <c r="G129" s="85" t="s">
        <v>64</v>
      </c>
      <c r="H129" s="85"/>
      <c r="I129" s="190"/>
      <c r="J129" s="128">
        <f t="shared" si="6"/>
        <v>0</v>
      </c>
      <c r="K129" s="96"/>
      <c r="L129" s="96"/>
      <c r="M129" s="86"/>
    </row>
    <row r="130" spans="1:14">
      <c r="A130" s="83" t="s">
        <v>109</v>
      </c>
      <c r="B130" s="156" t="s">
        <v>224</v>
      </c>
      <c r="C130" s="127">
        <v>2</v>
      </c>
      <c r="D130" s="127" t="s">
        <v>147</v>
      </c>
      <c r="E130" s="127" t="s">
        <v>52</v>
      </c>
      <c r="F130" s="127">
        <v>3</v>
      </c>
      <c r="G130" s="85" t="s">
        <v>64</v>
      </c>
      <c r="H130" s="85"/>
      <c r="I130" s="190"/>
      <c r="J130" s="128">
        <f t="shared" si="6"/>
        <v>0</v>
      </c>
      <c r="K130" s="96"/>
      <c r="L130" s="96"/>
      <c r="M130" s="86"/>
    </row>
    <row r="131" spans="1:14">
      <c r="A131" s="167" t="s">
        <v>225</v>
      </c>
      <c r="B131" s="44"/>
      <c r="C131" s="99"/>
      <c r="D131" s="99"/>
      <c r="E131" s="99"/>
      <c r="F131" s="99"/>
      <c r="G131" s="83"/>
      <c r="H131" s="85"/>
      <c r="I131" s="190"/>
      <c r="J131" s="128"/>
      <c r="K131" s="96"/>
      <c r="L131" s="96"/>
      <c r="M131" s="86"/>
    </row>
    <row r="132" spans="1:14">
      <c r="A132" s="83" t="s">
        <v>109</v>
      </c>
      <c r="B132" s="156" t="s">
        <v>226</v>
      </c>
      <c r="C132" s="127">
        <v>2</v>
      </c>
      <c r="D132" s="127" t="s">
        <v>80</v>
      </c>
      <c r="E132" s="127" t="s">
        <v>58</v>
      </c>
      <c r="F132" s="127">
        <v>3</v>
      </c>
      <c r="G132" s="85" t="s">
        <v>53</v>
      </c>
      <c r="H132" s="193"/>
      <c r="I132" s="234"/>
      <c r="J132" s="128">
        <f t="shared" si="6"/>
        <v>0</v>
      </c>
      <c r="K132" s="96"/>
      <c r="L132" s="96"/>
      <c r="M132" s="86"/>
    </row>
    <row r="133" spans="1:14">
      <c r="A133" s="83" t="s">
        <v>109</v>
      </c>
      <c r="B133" s="156" t="s">
        <v>227</v>
      </c>
      <c r="C133" s="127">
        <v>1</v>
      </c>
      <c r="D133" s="127" t="s">
        <v>55</v>
      </c>
      <c r="E133" s="127" t="s">
        <v>58</v>
      </c>
      <c r="F133" s="127">
        <v>1</v>
      </c>
      <c r="G133" s="85" t="s">
        <v>53</v>
      </c>
      <c r="H133" s="193"/>
      <c r="I133" s="234"/>
      <c r="J133" s="128">
        <f t="shared" si="6"/>
        <v>0</v>
      </c>
      <c r="K133" s="96"/>
      <c r="L133" s="96"/>
      <c r="M133" s="86"/>
    </row>
    <row r="134" spans="1:14">
      <c r="A134" s="83" t="s">
        <v>109</v>
      </c>
      <c r="B134" s="156" t="s">
        <v>228</v>
      </c>
      <c r="C134" s="127">
        <v>2</v>
      </c>
      <c r="D134" s="127" t="s">
        <v>147</v>
      </c>
      <c r="E134" s="127" t="s">
        <v>58</v>
      </c>
      <c r="F134" s="127">
        <v>3</v>
      </c>
      <c r="G134" s="85" t="s">
        <v>53</v>
      </c>
      <c r="H134" s="193"/>
      <c r="I134" s="234"/>
      <c r="J134" s="128">
        <f t="shared" si="6"/>
        <v>0</v>
      </c>
      <c r="K134" s="96"/>
      <c r="L134" s="96"/>
      <c r="M134" s="86"/>
    </row>
    <row r="135" spans="1:14">
      <c r="A135" s="83" t="s">
        <v>109</v>
      </c>
      <c r="B135" s="156" t="s">
        <v>229</v>
      </c>
      <c r="C135" s="127">
        <v>2</v>
      </c>
      <c r="D135" s="127" t="s">
        <v>51</v>
      </c>
      <c r="E135" s="127" t="s">
        <v>58</v>
      </c>
      <c r="F135" s="127">
        <v>3</v>
      </c>
      <c r="G135" s="85" t="s">
        <v>64</v>
      </c>
      <c r="H135" s="193"/>
      <c r="I135" s="234"/>
      <c r="J135" s="128">
        <f t="shared" si="6"/>
        <v>0</v>
      </c>
      <c r="K135" s="96"/>
      <c r="L135" s="96"/>
      <c r="M135" s="86"/>
    </row>
    <row r="136" spans="1:14">
      <c r="A136" s="83" t="s">
        <v>109</v>
      </c>
      <c r="B136" s="156" t="s">
        <v>230</v>
      </c>
      <c r="C136" s="127">
        <v>2</v>
      </c>
      <c r="D136" s="127" t="s">
        <v>55</v>
      </c>
      <c r="E136" s="127" t="s">
        <v>58</v>
      </c>
      <c r="F136" s="127">
        <v>2</v>
      </c>
      <c r="G136" s="85" t="s">
        <v>64</v>
      </c>
      <c r="H136" s="193"/>
      <c r="I136" s="234"/>
      <c r="J136" s="128">
        <f t="shared" si="6"/>
        <v>0</v>
      </c>
      <c r="K136" s="96"/>
      <c r="L136" s="96"/>
      <c r="M136" s="86"/>
    </row>
    <row r="137" spans="1:14">
      <c r="A137" s="83" t="s">
        <v>109</v>
      </c>
      <c r="B137" s="156" t="s">
        <v>231</v>
      </c>
      <c r="C137" s="127">
        <v>2</v>
      </c>
      <c r="D137" s="127" t="s">
        <v>80</v>
      </c>
      <c r="E137" s="127" t="s">
        <v>58</v>
      </c>
      <c r="F137" s="127">
        <v>3</v>
      </c>
      <c r="G137" s="85" t="s">
        <v>64</v>
      </c>
      <c r="H137" s="193"/>
      <c r="I137" s="234"/>
      <c r="J137" s="128">
        <f t="shared" si="6"/>
        <v>0</v>
      </c>
      <c r="K137" s="96"/>
      <c r="L137" s="96"/>
      <c r="M137" s="86"/>
    </row>
    <row r="138" spans="1:14">
      <c r="A138" s="83" t="s">
        <v>109</v>
      </c>
      <c r="B138" s="156" t="s">
        <v>232</v>
      </c>
      <c r="C138" s="127">
        <v>2</v>
      </c>
      <c r="D138" s="127" t="s">
        <v>147</v>
      </c>
      <c r="E138" s="127" t="s">
        <v>58</v>
      </c>
      <c r="F138" s="127">
        <v>3</v>
      </c>
      <c r="G138" s="85" t="s">
        <v>64</v>
      </c>
      <c r="H138" s="191"/>
      <c r="I138" s="234"/>
      <c r="J138" s="128">
        <f t="shared" si="6"/>
        <v>0</v>
      </c>
      <c r="K138" s="96"/>
      <c r="L138" s="96"/>
      <c r="M138" s="86"/>
    </row>
    <row r="139" spans="1:14">
      <c r="A139" s="83" t="s">
        <v>109</v>
      </c>
      <c r="B139" s="156" t="s">
        <v>233</v>
      </c>
      <c r="C139" s="127">
        <v>2</v>
      </c>
      <c r="D139" s="127" t="s">
        <v>51</v>
      </c>
      <c r="E139" s="127" t="s">
        <v>58</v>
      </c>
      <c r="F139" s="127">
        <v>3</v>
      </c>
      <c r="G139" s="85" t="s">
        <v>53</v>
      </c>
      <c r="H139" s="193"/>
      <c r="I139" s="235"/>
      <c r="J139" s="128">
        <f t="shared" si="6"/>
        <v>0</v>
      </c>
      <c r="K139" s="96"/>
      <c r="L139" s="96"/>
      <c r="M139" s="86"/>
    </row>
    <row r="140" spans="1:14">
      <c r="A140" s="83" t="s">
        <v>109</v>
      </c>
      <c r="B140" s="156" t="s">
        <v>233</v>
      </c>
      <c r="C140" s="127">
        <v>1</v>
      </c>
      <c r="D140" s="127" t="s">
        <v>107</v>
      </c>
      <c r="E140" s="127" t="s">
        <v>58</v>
      </c>
      <c r="F140" s="127">
        <v>1.5</v>
      </c>
      <c r="G140" s="85" t="s">
        <v>53</v>
      </c>
      <c r="H140" s="193"/>
      <c r="I140" s="235"/>
      <c r="J140" s="128">
        <f t="shared" si="6"/>
        <v>0</v>
      </c>
      <c r="K140" s="96"/>
      <c r="L140" s="96"/>
      <c r="M140" s="86"/>
    </row>
    <row r="141" spans="1:14">
      <c r="A141" s="83" t="s">
        <v>109</v>
      </c>
      <c r="B141" s="156" t="s">
        <v>234</v>
      </c>
      <c r="C141" s="127">
        <v>2</v>
      </c>
      <c r="D141" s="127" t="s">
        <v>147</v>
      </c>
      <c r="E141" s="127" t="s">
        <v>58</v>
      </c>
      <c r="F141" s="127">
        <v>3</v>
      </c>
      <c r="G141" s="85" t="s">
        <v>53</v>
      </c>
      <c r="H141" s="193"/>
      <c r="I141" s="234"/>
      <c r="J141" s="128">
        <f t="shared" si="6"/>
        <v>0</v>
      </c>
      <c r="K141" s="96"/>
      <c r="L141" s="96"/>
      <c r="M141" s="86"/>
      <c r="N141" s="133"/>
    </row>
    <row r="142" spans="1:14">
      <c r="A142" s="83" t="s">
        <v>109</v>
      </c>
      <c r="B142" s="156" t="s">
        <v>235</v>
      </c>
      <c r="C142" s="127">
        <v>2</v>
      </c>
      <c r="D142" s="127" t="s">
        <v>80</v>
      </c>
      <c r="E142" s="127" t="s">
        <v>58</v>
      </c>
      <c r="F142" s="127">
        <v>3</v>
      </c>
      <c r="G142" s="85" t="s">
        <v>64</v>
      </c>
      <c r="H142" s="193"/>
      <c r="I142" s="234"/>
      <c r="J142" s="128">
        <f t="shared" si="6"/>
        <v>0</v>
      </c>
      <c r="K142" s="96"/>
      <c r="L142" s="96"/>
      <c r="M142" s="86"/>
      <c r="N142" s="133"/>
    </row>
    <row r="143" spans="1:14">
      <c r="A143" s="9"/>
      <c r="B143" s="9"/>
      <c r="D143" s="10"/>
      <c r="E143" s="10"/>
      <c r="M143" s="27"/>
      <c r="N143" s="133"/>
    </row>
    <row r="144" spans="1:14">
      <c r="A144" s="9"/>
      <c r="B144" s="9"/>
      <c r="C144" s="9"/>
      <c r="D144" s="9"/>
      <c r="E144" s="9"/>
      <c r="F144" s="9"/>
      <c r="G144" s="9"/>
      <c r="M144" s="27"/>
      <c r="N144" s="133"/>
    </row>
    <row r="145" spans="1:15" ht="18">
      <c r="A145" s="104" t="s">
        <v>236</v>
      </c>
      <c r="B145" s="105"/>
      <c r="C145" s="106"/>
      <c r="D145" s="106"/>
      <c r="E145" s="106"/>
      <c r="F145" s="107"/>
      <c r="G145" s="107"/>
      <c r="H145" s="107"/>
      <c r="I145" s="107"/>
      <c r="J145" s="107"/>
      <c r="K145" s="107"/>
      <c r="L145" s="107"/>
      <c r="M145" s="109"/>
    </row>
    <row r="146" spans="1:15" ht="27">
      <c r="A146" s="110" t="s">
        <v>85</v>
      </c>
      <c r="B146" s="111" t="s">
        <v>43</v>
      </c>
      <c r="C146" s="112" t="s">
        <v>9</v>
      </c>
      <c r="D146" s="113" t="s">
        <v>44</v>
      </c>
      <c r="E146" s="113" t="s">
        <v>45</v>
      </c>
      <c r="F146" s="114" t="s">
        <v>11</v>
      </c>
      <c r="G146" s="115" t="s">
        <v>86</v>
      </c>
      <c r="H146" s="114" t="s">
        <v>46</v>
      </c>
      <c r="I146" s="114" t="s">
        <v>13</v>
      </c>
      <c r="J146" s="116" t="s">
        <v>87</v>
      </c>
      <c r="K146" s="114" t="s">
        <v>88</v>
      </c>
      <c r="L146" s="114" t="s">
        <v>89</v>
      </c>
      <c r="M146" s="117" t="s">
        <v>90</v>
      </c>
    </row>
    <row r="147" spans="1:15">
      <c r="A147" s="120" t="s">
        <v>237</v>
      </c>
      <c r="B147" s="121"/>
      <c r="C147" s="122">
        <f>SUMIF(H148:H152,"=1",C148:C152)</f>
        <v>0</v>
      </c>
      <c r="D147" s="122"/>
      <c r="E147" s="122"/>
      <c r="F147" s="122">
        <f>SUMIF(H148:H152,"=1",F148:F152)</f>
        <v>0</v>
      </c>
      <c r="G147" s="122"/>
      <c r="H147" s="122">
        <f>SUM(H148:H152)</f>
        <v>0</v>
      </c>
      <c r="I147" s="122"/>
      <c r="J147" s="122">
        <f>SUMIF(H148:H152,"=1",J148:J152)</f>
        <v>0</v>
      </c>
      <c r="K147" s="122"/>
      <c r="L147" s="122"/>
      <c r="M147" s="123"/>
      <c r="N147" s="133"/>
      <c r="O147" s="152"/>
    </row>
    <row r="148" spans="1:15">
      <c r="A148" s="133" t="s">
        <v>238</v>
      </c>
      <c r="B148" s="152" t="s">
        <v>239</v>
      </c>
      <c r="C148" s="85">
        <v>2</v>
      </c>
      <c r="D148" s="85" t="s">
        <v>147</v>
      </c>
      <c r="E148" s="85" t="s">
        <v>58</v>
      </c>
      <c r="F148" s="85">
        <v>3</v>
      </c>
      <c r="G148" s="85" t="s">
        <v>53</v>
      </c>
      <c r="H148" s="85"/>
      <c r="I148" s="85"/>
      <c r="J148" s="128">
        <f t="shared" ref="J148:J152" si="7">IF(H148=1,F148*I148,)</f>
        <v>0</v>
      </c>
      <c r="K148" s="128"/>
      <c r="L148" s="86"/>
      <c r="M148" s="96"/>
      <c r="N148" s="133"/>
      <c r="O148" s="152"/>
    </row>
    <row r="149" spans="1:15">
      <c r="A149" s="133" t="s">
        <v>238</v>
      </c>
      <c r="B149" s="152" t="s">
        <v>240</v>
      </c>
      <c r="C149" s="85">
        <v>1</v>
      </c>
      <c r="D149" s="85" t="s">
        <v>55</v>
      </c>
      <c r="E149" s="85" t="s">
        <v>58</v>
      </c>
      <c r="F149" s="85">
        <v>1.5</v>
      </c>
      <c r="G149" s="85" t="s">
        <v>53</v>
      </c>
      <c r="H149" s="85"/>
      <c r="I149" s="85"/>
      <c r="J149" s="128">
        <f t="shared" si="7"/>
        <v>0</v>
      </c>
      <c r="K149" s="128"/>
      <c r="L149" s="86"/>
      <c r="M149" s="96"/>
      <c r="N149" s="133"/>
      <c r="O149" s="152"/>
    </row>
    <row r="150" spans="1:15">
      <c r="A150" s="133" t="s">
        <v>111</v>
      </c>
      <c r="B150" s="152" t="s">
        <v>241</v>
      </c>
      <c r="C150" s="153">
        <v>2</v>
      </c>
      <c r="D150" s="153" t="s">
        <v>80</v>
      </c>
      <c r="E150" s="85" t="s">
        <v>58</v>
      </c>
      <c r="F150" s="153">
        <v>3</v>
      </c>
      <c r="G150" s="85" t="s">
        <v>64</v>
      </c>
      <c r="H150" s="153"/>
      <c r="I150" s="85"/>
      <c r="J150" s="128">
        <f t="shared" si="7"/>
        <v>0</v>
      </c>
      <c r="K150" s="128"/>
      <c r="L150" s="86"/>
      <c r="M150" s="96"/>
      <c r="N150" s="133"/>
      <c r="O150" s="152"/>
    </row>
    <row r="151" spans="1:15">
      <c r="A151" s="133" t="s">
        <v>111</v>
      </c>
      <c r="B151" s="152" t="s">
        <v>242</v>
      </c>
      <c r="C151" s="153">
        <v>2</v>
      </c>
      <c r="D151" s="153" t="s">
        <v>80</v>
      </c>
      <c r="E151" s="85" t="s">
        <v>58</v>
      </c>
      <c r="F151" s="153">
        <v>3</v>
      </c>
      <c r="G151" s="85" t="s">
        <v>53</v>
      </c>
      <c r="H151" s="153"/>
      <c r="I151" s="85"/>
      <c r="J151" s="128">
        <f t="shared" si="7"/>
        <v>0</v>
      </c>
      <c r="K151" s="128"/>
      <c r="L151" s="86"/>
      <c r="M151" s="96"/>
    </row>
    <row r="152" spans="1:15">
      <c r="A152" s="133" t="s">
        <v>111</v>
      </c>
      <c r="B152" s="152" t="s">
        <v>243</v>
      </c>
      <c r="C152" s="85">
        <v>2</v>
      </c>
      <c r="D152" s="85" t="s">
        <v>55</v>
      </c>
      <c r="E152" s="85" t="s">
        <v>58</v>
      </c>
      <c r="F152" s="85">
        <v>3</v>
      </c>
      <c r="G152" s="85" t="s">
        <v>64</v>
      </c>
      <c r="H152" s="85"/>
      <c r="I152" s="85"/>
      <c r="J152" s="128">
        <f t="shared" si="7"/>
        <v>0</v>
      </c>
      <c r="K152" s="128"/>
      <c r="L152" s="86"/>
      <c r="M152" s="96"/>
    </row>
    <row r="153" spans="1:15">
      <c r="A153" s="120"/>
      <c r="B153" s="130"/>
      <c r="C153" s="122">
        <f>SUM(C148:C152)</f>
        <v>9</v>
      </c>
      <c r="D153" s="122"/>
      <c r="E153" s="122"/>
      <c r="F153" s="122">
        <f>SUM(F148:F152)</f>
        <v>13.5</v>
      </c>
      <c r="G153" s="122"/>
      <c r="H153" s="122">
        <f>COUNT(H148:H152)+COUNTBLANK(H148:H152)</f>
        <v>5</v>
      </c>
      <c r="I153" s="122"/>
      <c r="J153" s="122"/>
      <c r="K153" s="131"/>
      <c r="L153" s="131"/>
      <c r="M153" s="132"/>
    </row>
    <row r="154" spans="1:15">
      <c r="A154" s="168"/>
      <c r="B154" s="156"/>
      <c r="C154" s="134"/>
      <c r="E154" s="134"/>
      <c r="F154" s="135"/>
      <c r="G154" s="85"/>
      <c r="H154" s="85"/>
    </row>
    <row r="155" spans="1:15">
      <c r="A155" s="120" t="s">
        <v>244</v>
      </c>
      <c r="B155" s="137"/>
      <c r="C155" s="122">
        <f>SUMIF(H156:H195,"=1",C156:C195)</f>
        <v>0</v>
      </c>
      <c r="D155" s="122"/>
      <c r="E155" s="122"/>
      <c r="F155" s="122">
        <f>SUMIF(H156:H195,"=1",F156:F195)</f>
        <v>0</v>
      </c>
      <c r="G155" s="122"/>
      <c r="H155" s="122">
        <f>SUM(H156:H195)</f>
        <v>0</v>
      </c>
      <c r="I155" s="122"/>
      <c r="J155" s="122">
        <f>SUMIF(H156:H195,"=1",J156:J195)</f>
        <v>0</v>
      </c>
      <c r="K155" s="131"/>
      <c r="L155" s="131"/>
      <c r="M155" s="132"/>
    </row>
    <row r="156" spans="1:15">
      <c r="A156" s="154" t="s">
        <v>245</v>
      </c>
      <c r="B156" s="44"/>
      <c r="C156" s="27"/>
      <c r="D156" s="27"/>
      <c r="E156" s="27"/>
      <c r="F156" s="9"/>
      <c r="G156" s="85"/>
      <c r="H156" s="85"/>
      <c r="J156" s="9"/>
    </row>
    <row r="157" spans="1:15">
      <c r="A157" s="133" t="s">
        <v>246</v>
      </c>
      <c r="B157" s="152" t="s">
        <v>247</v>
      </c>
      <c r="C157" s="85">
        <v>2</v>
      </c>
      <c r="D157" s="85" t="s">
        <v>147</v>
      </c>
      <c r="E157" s="85" t="s">
        <v>58</v>
      </c>
      <c r="F157" s="85">
        <v>3</v>
      </c>
      <c r="G157" s="85" t="s">
        <v>64</v>
      </c>
      <c r="H157" s="85"/>
      <c r="I157" s="85"/>
      <c r="J157" s="128">
        <f t="shared" ref="J157:J195" si="8">IF(H157=1,F157*I157,)</f>
        <v>0</v>
      </c>
      <c r="K157" s="128"/>
      <c r="L157" s="86"/>
      <c r="M157" s="96"/>
    </row>
    <row r="158" spans="1:15">
      <c r="A158" s="133" t="s">
        <v>113</v>
      </c>
      <c r="B158" s="152" t="s">
        <v>248</v>
      </c>
      <c r="C158" s="153">
        <v>2</v>
      </c>
      <c r="D158" s="153" t="s">
        <v>80</v>
      </c>
      <c r="E158" s="85" t="s">
        <v>58</v>
      </c>
      <c r="F158" s="153">
        <v>3</v>
      </c>
      <c r="G158" s="85" t="s">
        <v>64</v>
      </c>
      <c r="H158" s="153"/>
      <c r="I158" s="85"/>
      <c r="J158" s="128">
        <f t="shared" si="8"/>
        <v>0</v>
      </c>
      <c r="K158" s="128"/>
      <c r="L158" s="86"/>
      <c r="M158" s="96"/>
    </row>
    <row r="159" spans="1:15">
      <c r="A159" s="133" t="s">
        <v>249</v>
      </c>
      <c r="B159" s="152" t="s">
        <v>250</v>
      </c>
      <c r="C159" s="85">
        <v>2</v>
      </c>
      <c r="D159" s="85" t="s">
        <v>51</v>
      </c>
      <c r="E159" s="85" t="s">
        <v>58</v>
      </c>
      <c r="F159" s="85">
        <v>2</v>
      </c>
      <c r="G159" s="85" t="s">
        <v>53</v>
      </c>
      <c r="H159" s="85"/>
      <c r="I159" s="85"/>
      <c r="J159" s="128">
        <f t="shared" si="8"/>
        <v>0</v>
      </c>
      <c r="K159" s="128"/>
      <c r="L159" s="86"/>
      <c r="M159" s="96"/>
    </row>
    <row r="160" spans="1:15">
      <c r="A160" s="133" t="s">
        <v>113</v>
      </c>
      <c r="B160" s="152" t="s">
        <v>251</v>
      </c>
      <c r="C160" s="153">
        <v>2</v>
      </c>
      <c r="D160" s="153" t="s">
        <v>51</v>
      </c>
      <c r="E160" s="85" t="s">
        <v>58</v>
      </c>
      <c r="F160" s="153">
        <v>3</v>
      </c>
      <c r="G160" s="85" t="s">
        <v>64</v>
      </c>
      <c r="H160" s="153"/>
      <c r="I160" s="85"/>
      <c r="J160" s="128">
        <f t="shared" si="8"/>
        <v>0</v>
      </c>
      <c r="K160" s="128"/>
      <c r="L160" s="86"/>
      <c r="M160" s="96"/>
    </row>
    <row r="161" spans="1:13">
      <c r="A161" s="133" t="s">
        <v>113</v>
      </c>
      <c r="B161" s="152" t="s">
        <v>252</v>
      </c>
      <c r="C161" s="153">
        <v>2</v>
      </c>
      <c r="D161" s="153" t="s">
        <v>51</v>
      </c>
      <c r="E161" s="85" t="s">
        <v>58</v>
      </c>
      <c r="F161" s="153">
        <v>3</v>
      </c>
      <c r="G161" s="85" t="s">
        <v>53</v>
      </c>
      <c r="H161" s="153"/>
      <c r="I161" s="85"/>
      <c r="J161" s="128">
        <f t="shared" si="8"/>
        <v>0</v>
      </c>
      <c r="K161" s="128"/>
      <c r="L161" s="86"/>
      <c r="M161" s="96"/>
    </row>
    <row r="162" spans="1:13">
      <c r="A162" s="133" t="s">
        <v>113</v>
      </c>
      <c r="B162" s="152" t="s">
        <v>252</v>
      </c>
      <c r="C162" s="85">
        <v>2</v>
      </c>
      <c r="D162" s="85" t="s">
        <v>107</v>
      </c>
      <c r="E162" s="85" t="s">
        <v>58</v>
      </c>
      <c r="F162" s="85">
        <v>3</v>
      </c>
      <c r="G162" s="85" t="s">
        <v>64</v>
      </c>
      <c r="H162" s="85"/>
      <c r="I162" s="85"/>
      <c r="J162" s="128">
        <f t="shared" si="8"/>
        <v>0</v>
      </c>
      <c r="K162" s="128"/>
      <c r="L162" s="86"/>
      <c r="M162" s="96"/>
    </row>
    <row r="163" spans="1:13">
      <c r="A163" s="133" t="s">
        <v>113</v>
      </c>
      <c r="B163" s="152" t="s">
        <v>253</v>
      </c>
      <c r="C163" s="85">
        <v>2</v>
      </c>
      <c r="D163" s="85" t="s">
        <v>80</v>
      </c>
      <c r="E163" s="85" t="s">
        <v>58</v>
      </c>
      <c r="F163" s="85">
        <v>3</v>
      </c>
      <c r="G163" s="85" t="s">
        <v>64</v>
      </c>
      <c r="H163" s="85"/>
      <c r="I163" s="85"/>
      <c r="J163" s="128">
        <f t="shared" si="8"/>
        <v>0</v>
      </c>
      <c r="K163" s="128"/>
      <c r="L163" s="86"/>
      <c r="M163" s="96"/>
    </row>
    <row r="164" spans="1:13">
      <c r="A164" s="133" t="s">
        <v>113</v>
      </c>
      <c r="B164" s="152" t="s">
        <v>254</v>
      </c>
      <c r="C164" s="85">
        <v>2</v>
      </c>
      <c r="D164" s="85" t="s">
        <v>147</v>
      </c>
      <c r="E164" s="85" t="s">
        <v>58</v>
      </c>
      <c r="F164" s="85">
        <v>3</v>
      </c>
      <c r="G164" s="85" t="s">
        <v>64</v>
      </c>
      <c r="H164" s="85"/>
      <c r="I164" s="85"/>
      <c r="J164" s="128">
        <f t="shared" si="8"/>
        <v>0</v>
      </c>
      <c r="K164" s="128"/>
      <c r="L164" s="86"/>
      <c r="M164" s="96"/>
    </row>
    <row r="165" spans="1:13">
      <c r="A165" s="133" t="s">
        <v>113</v>
      </c>
      <c r="B165" s="152" t="s">
        <v>255</v>
      </c>
      <c r="C165" s="85">
        <v>2</v>
      </c>
      <c r="D165" s="85" t="s">
        <v>147</v>
      </c>
      <c r="E165" s="85" t="s">
        <v>58</v>
      </c>
      <c r="F165" s="85">
        <v>3</v>
      </c>
      <c r="G165" s="85" t="s">
        <v>64</v>
      </c>
      <c r="H165" s="85"/>
      <c r="I165" s="85"/>
      <c r="J165" s="128">
        <f t="shared" si="8"/>
        <v>0</v>
      </c>
      <c r="K165" s="128"/>
      <c r="L165" s="86"/>
      <c r="M165" s="96"/>
    </row>
    <row r="166" spans="1:13">
      <c r="A166" s="133" t="s">
        <v>113</v>
      </c>
      <c r="B166" s="152" t="s">
        <v>256</v>
      </c>
      <c r="C166" s="85">
        <v>2</v>
      </c>
      <c r="D166" s="85" t="s">
        <v>147</v>
      </c>
      <c r="E166" s="85" t="s">
        <v>58</v>
      </c>
      <c r="F166" s="85">
        <v>3</v>
      </c>
      <c r="G166" s="85" t="s">
        <v>64</v>
      </c>
      <c r="H166" s="85"/>
      <c r="I166" s="85"/>
      <c r="J166" s="128">
        <f t="shared" si="8"/>
        <v>0</v>
      </c>
      <c r="K166" s="128"/>
      <c r="L166" s="86"/>
      <c r="M166" s="96"/>
    </row>
    <row r="167" spans="1:13">
      <c r="A167" s="133" t="s">
        <v>113</v>
      </c>
      <c r="B167" s="152" t="s">
        <v>257</v>
      </c>
      <c r="C167" s="153">
        <v>2</v>
      </c>
      <c r="D167" s="153" t="s">
        <v>80</v>
      </c>
      <c r="E167" s="85" t="s">
        <v>58</v>
      </c>
      <c r="F167" s="153">
        <v>3</v>
      </c>
      <c r="G167" s="85" t="s">
        <v>53</v>
      </c>
      <c r="H167" s="153"/>
      <c r="I167" s="85"/>
      <c r="J167" s="128">
        <f t="shared" si="8"/>
        <v>0</v>
      </c>
      <c r="K167" s="128"/>
      <c r="L167" s="86"/>
      <c r="M167" s="96"/>
    </row>
    <row r="168" spans="1:13">
      <c r="A168" s="133" t="s">
        <v>113</v>
      </c>
      <c r="B168" s="152" t="s">
        <v>258</v>
      </c>
      <c r="C168" s="153">
        <v>2</v>
      </c>
      <c r="D168" s="153" t="s">
        <v>55</v>
      </c>
      <c r="E168" s="85" t="s">
        <v>58</v>
      </c>
      <c r="F168" s="153">
        <v>3</v>
      </c>
      <c r="G168" s="85" t="s">
        <v>53</v>
      </c>
      <c r="H168" s="153"/>
      <c r="I168" s="85"/>
      <c r="J168" s="128">
        <f t="shared" si="8"/>
        <v>0</v>
      </c>
      <c r="K168" s="128"/>
      <c r="L168" s="86"/>
      <c r="M168" s="96"/>
    </row>
    <row r="169" spans="1:13">
      <c r="A169" s="154" t="s">
        <v>259</v>
      </c>
      <c r="B169" s="128"/>
      <c r="C169" s="237"/>
      <c r="D169" s="195"/>
      <c r="E169" s="195"/>
      <c r="F169" s="237"/>
      <c r="G169" s="85"/>
      <c r="H169" s="85"/>
      <c r="I169" s="195"/>
      <c r="J169" s="195"/>
      <c r="K169" s="96"/>
    </row>
    <row r="170" spans="1:13">
      <c r="A170" s="133" t="s">
        <v>113</v>
      </c>
      <c r="B170" s="152" t="s">
        <v>260</v>
      </c>
      <c r="C170" s="153">
        <v>2</v>
      </c>
      <c r="D170" s="153" t="s">
        <v>51</v>
      </c>
      <c r="E170" s="153" t="s">
        <v>52</v>
      </c>
      <c r="F170" s="153">
        <v>3</v>
      </c>
      <c r="G170" s="85" t="s">
        <v>53</v>
      </c>
      <c r="H170" s="153"/>
      <c r="I170" s="85"/>
      <c r="J170" s="128">
        <f t="shared" si="8"/>
        <v>0</v>
      </c>
      <c r="K170" s="128"/>
      <c r="L170" s="86"/>
      <c r="M170" s="96"/>
    </row>
    <row r="171" spans="1:13">
      <c r="A171" s="133" t="s">
        <v>113</v>
      </c>
      <c r="B171" s="152" t="s">
        <v>260</v>
      </c>
      <c r="C171" s="153">
        <v>1</v>
      </c>
      <c r="D171" s="153" t="s">
        <v>107</v>
      </c>
      <c r="E171" s="153" t="s">
        <v>52</v>
      </c>
      <c r="F171" s="153">
        <v>2</v>
      </c>
      <c r="G171" s="85" t="s">
        <v>53</v>
      </c>
      <c r="H171" s="153"/>
      <c r="I171" s="85"/>
      <c r="J171" s="128">
        <f t="shared" si="8"/>
        <v>0</v>
      </c>
      <c r="K171" s="128"/>
      <c r="L171" s="86"/>
      <c r="M171" s="96"/>
    </row>
    <row r="172" spans="1:13">
      <c r="A172" s="133" t="s">
        <v>113</v>
      </c>
      <c r="B172" s="152" t="s">
        <v>261</v>
      </c>
      <c r="C172" s="153">
        <v>2</v>
      </c>
      <c r="D172" s="153" t="s">
        <v>51</v>
      </c>
      <c r="E172" s="85" t="s">
        <v>58</v>
      </c>
      <c r="F172" s="153">
        <v>3</v>
      </c>
      <c r="G172" s="85" t="s">
        <v>53</v>
      </c>
      <c r="H172" s="153"/>
      <c r="I172" s="85"/>
      <c r="J172" s="128">
        <f t="shared" si="8"/>
        <v>0</v>
      </c>
      <c r="K172" s="128"/>
      <c r="L172" s="86"/>
      <c r="M172" s="96"/>
    </row>
    <row r="173" spans="1:13">
      <c r="A173" s="133" t="s">
        <v>113</v>
      </c>
      <c r="B173" s="152" t="s">
        <v>261</v>
      </c>
      <c r="C173" s="153">
        <v>1</v>
      </c>
      <c r="D173" s="153" t="s">
        <v>262</v>
      </c>
      <c r="E173" s="85" t="s">
        <v>58</v>
      </c>
      <c r="F173" s="153">
        <v>2</v>
      </c>
      <c r="G173" s="85" t="s">
        <v>53</v>
      </c>
      <c r="H173" s="153"/>
      <c r="I173" s="85"/>
      <c r="J173" s="128">
        <f t="shared" si="8"/>
        <v>0</v>
      </c>
      <c r="K173" s="128"/>
      <c r="L173" s="86"/>
      <c r="M173" s="96"/>
    </row>
    <row r="174" spans="1:13">
      <c r="A174" s="133" t="s">
        <v>113</v>
      </c>
      <c r="B174" s="152" t="s">
        <v>263</v>
      </c>
      <c r="C174" s="85">
        <v>2</v>
      </c>
      <c r="D174" s="85" t="s">
        <v>80</v>
      </c>
      <c r="E174" s="85" t="s">
        <v>58</v>
      </c>
      <c r="F174" s="85">
        <v>3</v>
      </c>
      <c r="G174" s="85" t="s">
        <v>64</v>
      </c>
      <c r="H174" s="85"/>
      <c r="I174" s="85"/>
      <c r="J174" s="128">
        <f t="shared" si="8"/>
        <v>0</v>
      </c>
      <c r="K174" s="128"/>
      <c r="L174" s="86"/>
      <c r="M174" s="96"/>
    </row>
    <row r="175" spans="1:13">
      <c r="A175" s="133" t="s">
        <v>113</v>
      </c>
      <c r="B175" s="152" t="s">
        <v>264</v>
      </c>
      <c r="C175" s="85">
        <v>2</v>
      </c>
      <c r="D175" s="85" t="s">
        <v>107</v>
      </c>
      <c r="E175" s="85" t="s">
        <v>58</v>
      </c>
      <c r="F175" s="85">
        <v>3</v>
      </c>
      <c r="G175" s="85" t="s">
        <v>64</v>
      </c>
      <c r="H175" s="85"/>
      <c r="I175" s="85"/>
      <c r="J175" s="128">
        <f t="shared" si="8"/>
        <v>0</v>
      </c>
      <c r="K175" s="128"/>
      <c r="L175" s="86"/>
      <c r="M175" s="96"/>
    </row>
    <row r="176" spans="1:13">
      <c r="A176" s="133" t="s">
        <v>113</v>
      </c>
      <c r="B176" s="152" t="s">
        <v>265</v>
      </c>
      <c r="C176" s="85">
        <v>1</v>
      </c>
      <c r="D176" s="85" t="s">
        <v>80</v>
      </c>
      <c r="E176" s="85" t="s">
        <v>58</v>
      </c>
      <c r="F176" s="85">
        <v>2</v>
      </c>
      <c r="G176" s="85" t="s">
        <v>53</v>
      </c>
      <c r="H176" s="85"/>
      <c r="I176" s="85"/>
      <c r="J176" s="128">
        <f t="shared" si="8"/>
        <v>0</v>
      </c>
      <c r="K176" s="128"/>
      <c r="L176" s="86"/>
      <c r="M176" s="96"/>
    </row>
    <row r="177" spans="1:13">
      <c r="A177" s="133" t="s">
        <v>113</v>
      </c>
      <c r="B177" s="152" t="s">
        <v>265</v>
      </c>
      <c r="C177" s="85">
        <v>1</v>
      </c>
      <c r="D177" s="85" t="s">
        <v>107</v>
      </c>
      <c r="E177" s="85" t="s">
        <v>58</v>
      </c>
      <c r="F177" s="85">
        <v>1</v>
      </c>
      <c r="G177" s="85" t="s">
        <v>53</v>
      </c>
      <c r="H177" s="85"/>
      <c r="I177" s="85"/>
      <c r="J177" s="128">
        <f t="shared" si="8"/>
        <v>0</v>
      </c>
      <c r="K177" s="128"/>
      <c r="L177" s="86"/>
      <c r="M177" s="96"/>
    </row>
    <row r="178" spans="1:13">
      <c r="A178" s="133" t="s">
        <v>113</v>
      </c>
      <c r="B178" s="152" t="s">
        <v>266</v>
      </c>
      <c r="C178" s="85">
        <v>3</v>
      </c>
      <c r="D178" s="85" t="s">
        <v>147</v>
      </c>
      <c r="E178" s="85" t="s">
        <v>58</v>
      </c>
      <c r="F178" s="85">
        <v>5</v>
      </c>
      <c r="G178" s="85" t="s">
        <v>53</v>
      </c>
      <c r="H178" s="85"/>
      <c r="I178" s="85"/>
      <c r="J178" s="128">
        <f t="shared" si="8"/>
        <v>0</v>
      </c>
      <c r="K178" s="128"/>
      <c r="L178" s="86"/>
      <c r="M178" s="96"/>
    </row>
    <row r="179" spans="1:13">
      <c r="A179" s="133" t="s">
        <v>113</v>
      </c>
      <c r="B179" s="152" t="s">
        <v>267</v>
      </c>
      <c r="C179" s="85">
        <v>2</v>
      </c>
      <c r="D179" s="85" t="s">
        <v>51</v>
      </c>
      <c r="E179" s="153" t="s">
        <v>52</v>
      </c>
      <c r="F179" s="85">
        <v>3</v>
      </c>
      <c r="G179" s="85" t="s">
        <v>64</v>
      </c>
      <c r="H179" s="85"/>
      <c r="I179" s="85"/>
      <c r="J179" s="128">
        <f t="shared" si="8"/>
        <v>0</v>
      </c>
      <c r="K179" s="128"/>
      <c r="L179" s="86"/>
      <c r="M179" s="96"/>
    </row>
    <row r="180" spans="1:13">
      <c r="A180" s="133" t="s">
        <v>113</v>
      </c>
      <c r="B180" s="152" t="s">
        <v>267</v>
      </c>
      <c r="C180" s="85">
        <v>1</v>
      </c>
      <c r="D180" s="85" t="s">
        <v>262</v>
      </c>
      <c r="E180" s="153" t="s">
        <v>52</v>
      </c>
      <c r="F180" s="85">
        <v>2</v>
      </c>
      <c r="G180" s="85" t="s">
        <v>64</v>
      </c>
      <c r="H180" s="85"/>
      <c r="I180" s="85"/>
      <c r="J180" s="128">
        <f t="shared" si="8"/>
        <v>0</v>
      </c>
      <c r="K180" s="128"/>
      <c r="L180" s="86"/>
      <c r="M180" s="96"/>
    </row>
    <row r="181" spans="1:13">
      <c r="A181" s="154" t="s">
        <v>268</v>
      </c>
      <c r="B181" s="128"/>
      <c r="C181" s="238"/>
      <c r="D181" s="195"/>
      <c r="E181" s="195"/>
      <c r="F181" s="238"/>
      <c r="G181" s="85"/>
      <c r="H181" s="85"/>
      <c r="I181" s="195"/>
      <c r="J181" s="96"/>
      <c r="K181" s="85"/>
    </row>
    <row r="182" spans="1:13">
      <c r="A182" s="133" t="s">
        <v>113</v>
      </c>
      <c r="B182" s="152" t="s">
        <v>269</v>
      </c>
      <c r="C182" s="153">
        <v>2</v>
      </c>
      <c r="D182" s="153" t="s">
        <v>147</v>
      </c>
      <c r="E182" s="85" t="s">
        <v>58</v>
      </c>
      <c r="F182" s="153">
        <v>3</v>
      </c>
      <c r="G182" s="85" t="s">
        <v>53</v>
      </c>
      <c r="H182" s="153"/>
      <c r="I182" s="85"/>
      <c r="J182" s="128">
        <f t="shared" si="8"/>
        <v>0</v>
      </c>
      <c r="K182" s="128"/>
      <c r="L182" s="86"/>
      <c r="M182" s="96"/>
    </row>
    <row r="183" spans="1:13">
      <c r="A183" s="133" t="s">
        <v>113</v>
      </c>
      <c r="B183" s="152" t="s">
        <v>270</v>
      </c>
      <c r="C183" s="153">
        <v>4</v>
      </c>
      <c r="D183" s="153" t="s">
        <v>55</v>
      </c>
      <c r="E183" s="85" t="s">
        <v>58</v>
      </c>
      <c r="F183" s="153">
        <v>3.5</v>
      </c>
      <c r="G183" s="85" t="s">
        <v>53</v>
      </c>
      <c r="H183" s="153"/>
      <c r="I183" s="85"/>
      <c r="J183" s="128">
        <f t="shared" si="8"/>
        <v>0</v>
      </c>
      <c r="K183" s="128"/>
      <c r="L183" s="86"/>
      <c r="M183" s="96"/>
    </row>
    <row r="184" spans="1:13">
      <c r="A184" s="133" t="s">
        <v>113</v>
      </c>
      <c r="B184" s="152" t="s">
        <v>271</v>
      </c>
      <c r="C184" s="85">
        <v>1</v>
      </c>
      <c r="D184" s="85" t="s">
        <v>147</v>
      </c>
      <c r="E184" s="85" t="s">
        <v>58</v>
      </c>
      <c r="F184" s="85">
        <v>1.5</v>
      </c>
      <c r="G184" s="85" t="s">
        <v>53</v>
      </c>
      <c r="H184" s="85"/>
      <c r="I184" s="85"/>
      <c r="J184" s="128">
        <f t="shared" si="8"/>
        <v>0</v>
      </c>
      <c r="K184" s="128"/>
      <c r="L184" s="86"/>
      <c r="M184" s="96"/>
    </row>
    <row r="185" spans="1:13">
      <c r="A185" s="133" t="s">
        <v>113</v>
      </c>
      <c r="B185" s="152" t="s">
        <v>272</v>
      </c>
      <c r="C185" s="85">
        <v>1</v>
      </c>
      <c r="D185" s="85" t="s">
        <v>147</v>
      </c>
      <c r="E185" s="85" t="s">
        <v>58</v>
      </c>
      <c r="F185" s="85">
        <v>1.5</v>
      </c>
      <c r="G185" s="85" t="s">
        <v>64</v>
      </c>
      <c r="H185" s="85"/>
      <c r="I185" s="85"/>
      <c r="J185" s="128">
        <f t="shared" si="8"/>
        <v>0</v>
      </c>
      <c r="K185" s="128"/>
      <c r="L185" s="86"/>
      <c r="M185" s="96"/>
    </row>
    <row r="186" spans="1:13">
      <c r="A186" s="133" t="s">
        <v>113</v>
      </c>
      <c r="B186" s="152" t="s">
        <v>273</v>
      </c>
      <c r="C186" s="85">
        <v>2</v>
      </c>
      <c r="D186" s="85" t="s">
        <v>55</v>
      </c>
      <c r="E186" s="85" t="s">
        <v>58</v>
      </c>
      <c r="F186" s="85">
        <v>3</v>
      </c>
      <c r="G186" s="85" t="s">
        <v>64</v>
      </c>
      <c r="H186" s="85"/>
      <c r="I186" s="85"/>
      <c r="J186" s="128">
        <f t="shared" si="8"/>
        <v>0</v>
      </c>
      <c r="K186" s="128"/>
      <c r="L186" s="86"/>
      <c r="M186" s="96"/>
    </row>
    <row r="187" spans="1:13">
      <c r="A187" s="133" t="s">
        <v>113</v>
      </c>
      <c r="B187" s="152" t="s">
        <v>274</v>
      </c>
      <c r="C187" s="85">
        <v>2</v>
      </c>
      <c r="D187" s="85" t="s">
        <v>51</v>
      </c>
      <c r="E187" s="85" t="s">
        <v>58</v>
      </c>
      <c r="F187" s="85">
        <v>2</v>
      </c>
      <c r="G187" s="85" t="s">
        <v>64</v>
      </c>
      <c r="H187" s="85"/>
      <c r="I187" s="85"/>
      <c r="J187" s="128">
        <f t="shared" si="8"/>
        <v>0</v>
      </c>
      <c r="K187" s="128"/>
      <c r="L187" s="86"/>
      <c r="M187" s="96"/>
    </row>
    <row r="188" spans="1:13">
      <c r="A188" s="133" t="s">
        <v>113</v>
      </c>
      <c r="B188" s="152" t="s">
        <v>275</v>
      </c>
      <c r="C188" s="153">
        <v>2</v>
      </c>
      <c r="D188" s="153" t="s">
        <v>147</v>
      </c>
      <c r="E188" s="85" t="s">
        <v>58</v>
      </c>
      <c r="F188" s="153">
        <v>2.5</v>
      </c>
      <c r="G188" s="85" t="s">
        <v>64</v>
      </c>
      <c r="H188" s="153"/>
      <c r="I188" s="85"/>
      <c r="J188" s="128">
        <f t="shared" si="8"/>
        <v>0</v>
      </c>
      <c r="K188" s="128"/>
      <c r="L188" s="86"/>
      <c r="M188" s="96"/>
    </row>
    <row r="189" spans="1:13">
      <c r="A189" s="133" t="s">
        <v>113</v>
      </c>
      <c r="B189" s="169" t="s">
        <v>276</v>
      </c>
      <c r="C189" s="127">
        <v>1</v>
      </c>
      <c r="D189" s="127" t="s">
        <v>277</v>
      </c>
      <c r="E189" s="85" t="s">
        <v>58</v>
      </c>
      <c r="F189" s="127">
        <v>2</v>
      </c>
      <c r="G189" s="85" t="s">
        <v>53</v>
      </c>
      <c r="H189" s="85"/>
      <c r="I189" s="239"/>
      <c r="J189" s="128">
        <f t="shared" si="8"/>
        <v>0</v>
      </c>
      <c r="K189" s="85"/>
    </row>
    <row r="190" spans="1:13">
      <c r="A190" s="133" t="s">
        <v>113</v>
      </c>
      <c r="B190" s="169" t="s">
        <v>278</v>
      </c>
      <c r="C190" s="127">
        <v>1</v>
      </c>
      <c r="D190" s="127" t="s">
        <v>277</v>
      </c>
      <c r="E190" s="85" t="s">
        <v>58</v>
      </c>
      <c r="F190" s="127">
        <v>2</v>
      </c>
      <c r="G190" s="85" t="s">
        <v>64</v>
      </c>
      <c r="H190" s="85"/>
      <c r="I190" s="195"/>
      <c r="J190" s="128">
        <f t="shared" si="8"/>
        <v>0</v>
      </c>
      <c r="K190" s="96"/>
    </row>
    <row r="191" spans="1:13">
      <c r="A191" s="133" t="s">
        <v>113</v>
      </c>
      <c r="B191" s="152" t="s">
        <v>279</v>
      </c>
      <c r="C191" s="85">
        <v>1</v>
      </c>
      <c r="D191" s="85" t="s">
        <v>147</v>
      </c>
      <c r="E191" s="85" t="s">
        <v>58</v>
      </c>
      <c r="F191" s="85">
        <v>1.5</v>
      </c>
      <c r="G191" s="85" t="s">
        <v>53</v>
      </c>
      <c r="H191" s="85"/>
      <c r="I191" s="85"/>
      <c r="J191" s="128">
        <f t="shared" si="8"/>
        <v>0</v>
      </c>
      <c r="K191" s="128"/>
      <c r="L191" s="86"/>
      <c r="M191" s="96"/>
    </row>
    <row r="192" spans="1:13">
      <c r="A192" s="133" t="s">
        <v>113</v>
      </c>
      <c r="B192" s="152" t="s">
        <v>280</v>
      </c>
      <c r="C192" s="153">
        <v>2</v>
      </c>
      <c r="D192" s="153" t="s">
        <v>55</v>
      </c>
      <c r="E192" s="85" t="s">
        <v>58</v>
      </c>
      <c r="F192" s="153">
        <v>4</v>
      </c>
      <c r="G192" s="85" t="s">
        <v>53</v>
      </c>
      <c r="H192" s="153"/>
      <c r="I192" s="85"/>
      <c r="J192" s="128">
        <f t="shared" si="8"/>
        <v>0</v>
      </c>
      <c r="K192" s="128"/>
      <c r="L192" s="86"/>
      <c r="M192" s="96"/>
    </row>
    <row r="193" spans="1:13">
      <c r="A193" s="133" t="s">
        <v>113</v>
      </c>
      <c r="B193" s="152" t="s">
        <v>275</v>
      </c>
      <c r="C193" s="153">
        <v>2</v>
      </c>
      <c r="D193" s="153" t="s">
        <v>147</v>
      </c>
      <c r="E193" s="85" t="s">
        <v>58</v>
      </c>
      <c r="F193" s="153">
        <v>2.5</v>
      </c>
      <c r="G193" s="85" t="s">
        <v>64</v>
      </c>
      <c r="H193" s="153"/>
      <c r="I193" s="85"/>
      <c r="J193" s="128">
        <f t="shared" si="8"/>
        <v>0</v>
      </c>
      <c r="K193" s="128"/>
      <c r="L193" s="86"/>
      <c r="M193" s="96"/>
    </row>
    <row r="194" spans="1:13">
      <c r="A194" s="133" t="s">
        <v>113</v>
      </c>
      <c r="B194" s="152" t="s">
        <v>280</v>
      </c>
      <c r="C194" s="153">
        <v>2</v>
      </c>
      <c r="D194" s="153" t="s">
        <v>55</v>
      </c>
      <c r="E194" s="85" t="s">
        <v>58</v>
      </c>
      <c r="F194" s="153">
        <v>4</v>
      </c>
      <c r="G194" s="85" t="s">
        <v>53</v>
      </c>
      <c r="H194" s="153"/>
      <c r="I194" s="85"/>
      <c r="J194" s="128">
        <f t="shared" si="8"/>
        <v>0</v>
      </c>
      <c r="K194" s="128"/>
      <c r="L194" s="86"/>
      <c r="M194" s="96"/>
    </row>
    <row r="195" spans="1:13">
      <c r="A195" s="133" t="s">
        <v>113</v>
      </c>
      <c r="B195" s="152" t="s">
        <v>273</v>
      </c>
      <c r="C195" s="85">
        <v>2</v>
      </c>
      <c r="D195" s="85" t="s">
        <v>55</v>
      </c>
      <c r="E195" s="85" t="s">
        <v>58</v>
      </c>
      <c r="F195" s="85">
        <v>3</v>
      </c>
      <c r="G195" s="85" t="s">
        <v>64</v>
      </c>
      <c r="H195" s="85"/>
      <c r="I195" s="85"/>
      <c r="J195" s="128">
        <f t="shared" si="8"/>
        <v>0</v>
      </c>
      <c r="K195" s="128"/>
      <c r="L195" s="86"/>
      <c r="M195" s="96"/>
    </row>
    <row r="196" spans="1:13">
      <c r="B196" s="96"/>
      <c r="C196" s="96"/>
      <c r="D196" s="96"/>
      <c r="E196" s="96"/>
      <c r="F196" s="96"/>
      <c r="G196" s="96"/>
      <c r="H196" s="85"/>
      <c r="I196" s="195"/>
      <c r="J196" s="128"/>
      <c r="K196" s="195"/>
    </row>
    <row r="197" spans="1:13">
      <c r="A197" s="44"/>
      <c r="B197" s="195"/>
      <c r="C197" s="96"/>
      <c r="D197" s="96"/>
      <c r="E197" s="96"/>
      <c r="F197" s="96"/>
      <c r="G197" s="96"/>
      <c r="H197" s="195"/>
      <c r="I197" s="195"/>
      <c r="J197" s="96"/>
      <c r="K197" s="96"/>
    </row>
    <row r="198" spans="1:13">
      <c r="A198" s="44"/>
      <c r="B198" s="195"/>
      <c r="C198" s="96"/>
      <c r="D198" s="96"/>
      <c r="E198" s="96"/>
      <c r="F198" s="96"/>
      <c r="G198" s="96"/>
      <c r="H198" s="195"/>
      <c r="I198" s="195"/>
      <c r="J198" s="96"/>
      <c r="K198" s="96"/>
    </row>
    <row r="199" spans="1:13">
      <c r="A199" s="44"/>
      <c r="B199" s="195"/>
      <c r="C199" s="96"/>
      <c r="D199" s="96"/>
      <c r="E199" s="96"/>
      <c r="F199" s="96"/>
      <c r="G199" s="96"/>
      <c r="H199" s="195"/>
      <c r="I199" s="195"/>
      <c r="J199" s="96"/>
      <c r="K199" s="96"/>
    </row>
    <row r="200" spans="1:13">
      <c r="B200" s="96"/>
      <c r="C200" s="96"/>
      <c r="D200" s="96"/>
      <c r="E200" s="96"/>
      <c r="F200" s="96"/>
      <c r="G200" s="96"/>
      <c r="H200" s="195"/>
      <c r="I200" s="195"/>
      <c r="J200" s="128"/>
      <c r="K200" s="195"/>
    </row>
    <row r="201" spans="1:13">
      <c r="B201" s="96"/>
      <c r="C201" s="96"/>
      <c r="D201" s="96"/>
      <c r="E201" s="96"/>
      <c r="F201" s="96"/>
      <c r="G201" s="96"/>
      <c r="H201" s="195"/>
      <c r="I201" s="195"/>
      <c r="J201" s="128"/>
      <c r="K201" s="195"/>
    </row>
    <row r="202" spans="1:13">
      <c r="B202" s="96"/>
      <c r="C202" s="96"/>
      <c r="D202" s="96"/>
      <c r="E202" s="96"/>
      <c r="F202" s="96"/>
      <c r="G202" s="96"/>
      <c r="H202" s="195"/>
      <c r="I202" s="85"/>
      <c r="J202" s="83"/>
      <c r="K202" s="128"/>
    </row>
    <row r="203" spans="1:13">
      <c r="B203" s="96"/>
      <c r="C203" s="96"/>
      <c r="D203" s="96"/>
      <c r="E203" s="96"/>
      <c r="F203" s="96"/>
      <c r="G203" s="96"/>
      <c r="H203" s="195"/>
      <c r="I203" s="85"/>
      <c r="J203" s="83"/>
      <c r="K203" s="128"/>
    </row>
    <row r="204" spans="1:13">
      <c r="B204" s="96"/>
      <c r="C204" s="96"/>
      <c r="D204" s="96"/>
      <c r="E204" s="96"/>
      <c r="F204" s="96"/>
      <c r="G204" s="96"/>
      <c r="H204" s="195"/>
      <c r="I204" s="195"/>
      <c r="J204" s="96"/>
      <c r="K204" s="128"/>
    </row>
    <row r="205" spans="1:13">
      <c r="B205" s="96"/>
      <c r="C205" s="96"/>
      <c r="D205" s="96"/>
      <c r="E205" s="96"/>
      <c r="F205" s="96"/>
      <c r="G205" s="96"/>
      <c r="H205" s="195"/>
      <c r="I205" s="85"/>
      <c r="J205" s="83"/>
      <c r="K205" s="128"/>
    </row>
    <row r="206" spans="1:13">
      <c r="B206" s="96"/>
      <c r="C206" s="96"/>
      <c r="D206" s="96"/>
      <c r="E206" s="96"/>
      <c r="F206" s="96"/>
      <c r="G206" s="96"/>
      <c r="H206" s="195"/>
      <c r="I206" s="85"/>
      <c r="J206" s="83"/>
      <c r="K206" s="128"/>
    </row>
    <row r="207" spans="1:13">
      <c r="B207" s="96"/>
      <c r="C207" s="96"/>
      <c r="D207" s="96"/>
      <c r="E207" s="96"/>
      <c r="F207" s="96"/>
      <c r="G207" s="96"/>
      <c r="H207" s="195"/>
      <c r="I207" s="85"/>
      <c r="J207" s="83"/>
      <c r="K207" s="128"/>
    </row>
    <row r="208" spans="1:13">
      <c r="B208" s="96"/>
      <c r="C208" s="96"/>
      <c r="D208" s="96"/>
      <c r="E208" s="96"/>
      <c r="F208" s="96"/>
      <c r="G208" s="96"/>
      <c r="H208" s="195"/>
      <c r="I208" s="85"/>
      <c r="J208" s="83"/>
      <c r="K208" s="128"/>
    </row>
    <row r="209" spans="2:11">
      <c r="B209" s="96"/>
      <c r="C209" s="96"/>
      <c r="D209" s="96"/>
      <c r="E209" s="96"/>
      <c r="F209" s="96"/>
      <c r="G209" s="96"/>
      <c r="H209" s="195"/>
      <c r="I209" s="85"/>
      <c r="J209" s="83"/>
      <c r="K209" s="128"/>
    </row>
    <row r="210" spans="2:11">
      <c r="B210" s="96"/>
      <c r="C210" s="96"/>
      <c r="D210" s="96"/>
      <c r="E210" s="96"/>
      <c r="F210" s="96"/>
      <c r="G210" s="96"/>
      <c r="H210" s="195"/>
      <c r="I210" s="85"/>
      <c r="J210" s="83"/>
      <c r="K210" s="128"/>
    </row>
    <row r="211" spans="2:11">
      <c r="B211" s="96"/>
      <c r="C211" s="96"/>
      <c r="D211" s="96"/>
      <c r="E211" s="96"/>
      <c r="F211" s="96"/>
      <c r="G211" s="96"/>
      <c r="H211" s="195"/>
      <c r="I211" s="195"/>
      <c r="J211" s="96"/>
      <c r="K211" s="128"/>
    </row>
    <row r="212" spans="2:11">
      <c r="B212" s="96"/>
      <c r="C212" s="96"/>
      <c r="D212" s="96"/>
      <c r="E212" s="96"/>
      <c r="F212" s="96"/>
      <c r="G212" s="96"/>
      <c r="H212" s="195"/>
      <c r="I212" s="85"/>
      <c r="J212" s="83"/>
      <c r="K212" s="128"/>
    </row>
    <row r="213" spans="2:11">
      <c r="B213" s="96"/>
      <c r="C213" s="96"/>
      <c r="D213" s="96"/>
      <c r="E213" s="96"/>
      <c r="F213" s="96"/>
      <c r="G213" s="96"/>
      <c r="H213" s="195"/>
      <c r="I213" s="85"/>
      <c r="J213" s="83"/>
      <c r="K213" s="128"/>
    </row>
    <row r="214" spans="2:11">
      <c r="B214" s="96"/>
      <c r="C214" s="96"/>
      <c r="D214" s="96"/>
      <c r="E214" s="96"/>
      <c r="F214" s="96"/>
      <c r="G214" s="96"/>
      <c r="H214" s="195"/>
      <c r="I214" s="85"/>
      <c r="J214" s="83"/>
      <c r="K214" s="128"/>
    </row>
    <row r="215" spans="2:11">
      <c r="B215" s="96"/>
      <c r="C215" s="96"/>
      <c r="D215" s="96"/>
      <c r="E215" s="96"/>
      <c r="F215" s="96"/>
      <c r="G215" s="96"/>
      <c r="H215" s="195"/>
      <c r="I215" s="85"/>
      <c r="J215" s="83"/>
      <c r="K215" s="128"/>
    </row>
    <row r="216" spans="2:11">
      <c r="B216" s="96"/>
      <c r="C216" s="96"/>
      <c r="D216" s="96"/>
      <c r="E216" s="96"/>
      <c r="F216" s="96"/>
      <c r="G216" s="96"/>
      <c r="H216" s="195"/>
      <c r="I216" s="85"/>
      <c r="J216" s="83"/>
      <c r="K216" s="128"/>
    </row>
    <row r="217" spans="2:11">
      <c r="B217" s="96"/>
      <c r="C217" s="96"/>
      <c r="D217" s="96"/>
      <c r="E217" s="96"/>
      <c r="F217" s="96"/>
      <c r="G217" s="96"/>
      <c r="H217" s="195"/>
      <c r="I217" s="85"/>
      <c r="J217" s="83"/>
      <c r="K217" s="128"/>
    </row>
    <row r="218" spans="2:11">
      <c r="B218" s="96"/>
      <c r="C218" s="96"/>
      <c r="D218" s="96"/>
      <c r="E218" s="96"/>
      <c r="F218" s="96"/>
      <c r="G218" s="96"/>
      <c r="H218" s="195"/>
      <c r="I218" s="85"/>
      <c r="J218" s="83"/>
      <c r="K218" s="128"/>
    </row>
    <row r="219" spans="2:11">
      <c r="B219" s="96"/>
      <c r="C219" s="96"/>
      <c r="D219" s="96"/>
      <c r="E219" s="96"/>
      <c r="F219" s="96"/>
      <c r="G219" s="96"/>
      <c r="H219" s="195"/>
      <c r="I219" s="85"/>
      <c r="J219" s="83"/>
      <c r="K219" s="128"/>
    </row>
    <row r="220" spans="2:11">
      <c r="B220" s="96"/>
      <c r="C220" s="96"/>
      <c r="D220" s="96"/>
      <c r="E220" s="96"/>
      <c r="F220" s="96"/>
      <c r="G220" s="96"/>
      <c r="H220" s="195"/>
      <c r="I220" s="195"/>
      <c r="J220" s="96"/>
      <c r="K220" s="128"/>
    </row>
    <row r="221" spans="2:11">
      <c r="B221" s="96"/>
      <c r="C221" s="96"/>
      <c r="D221" s="96"/>
      <c r="E221" s="96"/>
      <c r="F221" s="96"/>
      <c r="G221" s="96"/>
      <c r="H221" s="195"/>
      <c r="I221" s="195"/>
      <c r="J221" s="96"/>
      <c r="K221" s="83"/>
    </row>
    <row r="222" spans="2:11">
      <c r="B222" s="96"/>
      <c r="C222" s="96"/>
      <c r="D222" s="96"/>
      <c r="E222" s="96"/>
      <c r="F222" s="96"/>
      <c r="G222" s="96"/>
      <c r="H222" s="195"/>
      <c r="I222" s="85"/>
      <c r="J222" s="83"/>
      <c r="K222" s="128"/>
    </row>
    <row r="223" spans="2:11">
      <c r="B223" s="96"/>
      <c r="C223" s="96"/>
      <c r="D223" s="96"/>
      <c r="E223" s="96"/>
      <c r="F223" s="96"/>
      <c r="G223" s="96"/>
      <c r="H223" s="195"/>
      <c r="I223" s="195"/>
      <c r="J223" s="96"/>
      <c r="K223" s="128"/>
    </row>
    <row r="224" spans="2:11">
      <c r="B224" s="96"/>
      <c r="C224" s="96"/>
      <c r="D224" s="96"/>
      <c r="E224" s="96"/>
      <c r="F224" s="96"/>
      <c r="G224" s="96"/>
      <c r="H224" s="195"/>
      <c r="I224" s="195"/>
      <c r="J224" s="96"/>
      <c r="K224" s="128"/>
    </row>
    <row r="225" spans="2:11">
      <c r="B225" s="96"/>
      <c r="C225" s="96"/>
      <c r="D225" s="96"/>
      <c r="E225" s="96"/>
      <c r="F225" s="96"/>
      <c r="G225" s="96"/>
      <c r="H225" s="195"/>
      <c r="I225" s="195"/>
      <c r="J225" s="96"/>
      <c r="K225" s="128"/>
    </row>
    <row r="226" spans="2:11">
      <c r="B226" s="96"/>
      <c r="C226" s="96"/>
      <c r="D226" s="96"/>
      <c r="E226" s="96"/>
      <c r="F226" s="96"/>
      <c r="G226" s="96"/>
      <c r="H226" s="195"/>
      <c r="I226" s="195"/>
      <c r="J226" s="96"/>
      <c r="K226" s="128"/>
    </row>
    <row r="227" spans="2:11">
      <c r="B227" s="96"/>
      <c r="C227" s="96"/>
      <c r="D227" s="96"/>
      <c r="E227" s="96"/>
      <c r="F227" s="96"/>
      <c r="G227" s="96"/>
      <c r="H227" s="195"/>
      <c r="I227" s="195"/>
      <c r="J227" s="96"/>
      <c r="K227" s="128"/>
    </row>
    <row r="228" spans="2:11">
      <c r="B228" s="96"/>
      <c r="C228" s="96"/>
      <c r="D228" s="96"/>
      <c r="E228" s="96"/>
      <c r="F228" s="96"/>
      <c r="G228" s="96"/>
      <c r="H228" s="195"/>
      <c r="I228" s="195"/>
      <c r="J228" s="96"/>
      <c r="K228" s="128"/>
    </row>
    <row r="229" spans="2:11">
      <c r="B229" s="96"/>
      <c r="C229" s="96"/>
      <c r="D229" s="96"/>
      <c r="E229" s="96"/>
      <c r="F229" s="96"/>
      <c r="G229" s="96"/>
      <c r="H229" s="195"/>
      <c r="I229" s="195"/>
      <c r="J229" s="96"/>
      <c r="K229" s="128"/>
    </row>
    <row r="230" spans="2:11">
      <c r="B230" s="96"/>
      <c r="C230" s="96"/>
      <c r="D230" s="96"/>
      <c r="E230" s="96"/>
      <c r="F230" s="96"/>
      <c r="G230" s="96"/>
      <c r="H230" s="195"/>
      <c r="I230" s="195"/>
      <c r="J230" s="96"/>
      <c r="K230" s="128"/>
    </row>
    <row r="231" spans="2:11">
      <c r="B231" s="96"/>
      <c r="C231" s="96"/>
      <c r="D231" s="96"/>
      <c r="E231" s="96"/>
      <c r="F231" s="96"/>
      <c r="G231" s="96"/>
      <c r="H231" s="195"/>
      <c r="I231" s="85"/>
      <c r="J231" s="83"/>
      <c r="K231" s="133"/>
    </row>
    <row r="232" spans="2:11">
      <c r="B232" s="96"/>
      <c r="C232" s="96"/>
      <c r="D232" s="96"/>
      <c r="E232" s="96"/>
      <c r="F232" s="96"/>
      <c r="G232" s="96"/>
      <c r="H232" s="195"/>
      <c r="I232" s="195"/>
      <c r="J232" s="96"/>
      <c r="K232" s="128"/>
    </row>
    <row r="233" spans="2:11">
      <c r="I233" s="140"/>
      <c r="J233" s="141"/>
      <c r="K233" s="44"/>
    </row>
    <row r="234" spans="2:11">
      <c r="K234" s="44"/>
    </row>
    <row r="235" spans="2:11">
      <c r="K235" s="44"/>
    </row>
    <row r="236" spans="2:11">
      <c r="K236" s="44"/>
    </row>
    <row r="237" spans="2:11">
      <c r="I237" s="85"/>
      <c r="J237" s="83"/>
      <c r="K237" s="133"/>
    </row>
    <row r="238" spans="2:11">
      <c r="K238" s="44"/>
    </row>
    <row r="239" spans="2:11">
      <c r="K239" s="44"/>
    </row>
    <row r="240" spans="2:11">
      <c r="K240" s="44"/>
    </row>
    <row r="241" spans="9:11">
      <c r="K241" s="44"/>
    </row>
    <row r="242" spans="9:11">
      <c r="K242" s="44"/>
    </row>
    <row r="243" spans="9:11">
      <c r="K243" s="44"/>
    </row>
    <row r="244" spans="9:11">
      <c r="K244" s="44"/>
    </row>
    <row r="245" spans="9:11">
      <c r="K245" s="44"/>
    </row>
    <row r="246" spans="9:11">
      <c r="I246" s="140"/>
      <c r="J246" s="141"/>
      <c r="K246" s="44"/>
    </row>
    <row r="247" spans="9:11">
      <c r="I247" s="140"/>
      <c r="J247" s="141"/>
      <c r="K247" s="44"/>
    </row>
    <row r="248" spans="9:11">
      <c r="I248" s="140"/>
      <c r="J248" s="141"/>
      <c r="K248" s="44"/>
    </row>
    <row r="249" spans="9:11">
      <c r="I249" s="140"/>
      <c r="J249" s="141"/>
      <c r="K249" s="44"/>
    </row>
    <row r="250" spans="9:11">
      <c r="I250" s="140"/>
      <c r="J250" s="141"/>
      <c r="K250" s="44"/>
    </row>
    <row r="251" spans="9:11">
      <c r="I251" s="140"/>
      <c r="J251" s="141"/>
      <c r="K251" s="44"/>
    </row>
    <row r="252" spans="9:11">
      <c r="I252" s="140"/>
      <c r="J252" s="141"/>
      <c r="K252" s="44"/>
    </row>
    <row r="253" spans="9:11">
      <c r="I253" s="140"/>
      <c r="J253" s="141"/>
      <c r="K253" s="44"/>
    </row>
    <row r="254" spans="9:11">
      <c r="I254" s="140"/>
      <c r="J254" s="141"/>
      <c r="K254" s="44"/>
    </row>
    <row r="255" spans="9:11">
      <c r="I255" s="140"/>
      <c r="J255" s="141"/>
      <c r="K255" s="44"/>
    </row>
    <row r="256" spans="9:11">
      <c r="I256" s="140"/>
      <c r="J256" s="141"/>
      <c r="K256" s="44"/>
    </row>
    <row r="257" spans="9:11">
      <c r="I257" s="140"/>
      <c r="J257" s="141"/>
      <c r="K257" s="44"/>
    </row>
    <row r="258" spans="9:11">
      <c r="I258" s="140"/>
      <c r="J258" s="141"/>
      <c r="K258" s="44"/>
    </row>
    <row r="259" spans="9:11">
      <c r="I259" s="140"/>
      <c r="J259" s="141"/>
      <c r="K259" s="44"/>
    </row>
    <row r="260" spans="9:11">
      <c r="I260" s="140"/>
      <c r="J260" s="141"/>
      <c r="K260" s="44"/>
    </row>
    <row r="261" spans="9:11">
      <c r="I261" s="140"/>
      <c r="J261" s="141"/>
      <c r="K261" s="44"/>
    </row>
    <row r="262" spans="9:11">
      <c r="I262" s="140"/>
      <c r="J262" s="141"/>
      <c r="K262" s="44"/>
    </row>
    <row r="263" spans="9:11">
      <c r="I263" s="140"/>
      <c r="J263" s="141"/>
      <c r="K263" s="44"/>
    </row>
    <row r="264" spans="9:11">
      <c r="I264" s="140"/>
      <c r="J264" s="141"/>
      <c r="K264" s="44"/>
    </row>
    <row r="265" spans="9:11">
      <c r="I265" s="140"/>
      <c r="J265" s="141"/>
      <c r="K265" s="44"/>
    </row>
    <row r="266" spans="9:11">
      <c r="I266" s="140"/>
      <c r="J266" s="141"/>
      <c r="K266" s="44"/>
    </row>
    <row r="267" spans="9:11">
      <c r="K267" s="44"/>
    </row>
  </sheetData>
  <mergeCells count="11">
    <mergeCell ref="A1:M1"/>
    <mergeCell ref="A2:B2"/>
    <mergeCell ref="D2:M2"/>
    <mergeCell ref="A14:B14"/>
    <mergeCell ref="Q16:Q17"/>
    <mergeCell ref="W16:W17"/>
    <mergeCell ref="R16:R17"/>
    <mergeCell ref="S16:S17"/>
    <mergeCell ref="T16:T17"/>
    <mergeCell ref="U16:U17"/>
    <mergeCell ref="V16:V17"/>
  </mergeCells>
  <hyperlinks>
    <hyperlink ref="B6" r:id="rId1" xr:uid="{00000000-0004-0000-0200-000000000000}"/>
    <hyperlink ref="B9" r:id="rId2" xr:uid="{00000000-0004-0000-0200-000001000000}"/>
    <hyperlink ref="B10" r:id="rId3" xr:uid="{00000000-0004-0000-0200-000002000000}"/>
    <hyperlink ref="B15" r:id="rId4" xr:uid="{00000000-0004-0000-0200-000003000000}"/>
    <hyperlink ref="B16" r:id="rId5" xr:uid="{00000000-0004-0000-0200-000004000000}"/>
    <hyperlink ref="B17" r:id="rId6" xr:uid="{00000000-0004-0000-0200-000005000000}"/>
    <hyperlink ref="B18" r:id="rId7" xr:uid="{00000000-0004-0000-0200-000006000000}"/>
    <hyperlink ref="B19" r:id="rId8" xr:uid="{00000000-0004-0000-0200-000007000000}"/>
    <hyperlink ref="B20" r:id="rId9" xr:uid="{00000000-0004-0000-0200-000008000000}"/>
    <hyperlink ref="B21" r:id="rId10" xr:uid="{00000000-0004-0000-0200-000009000000}"/>
    <hyperlink ref="B22" r:id="rId11" xr:uid="{00000000-0004-0000-0200-00000A000000}"/>
    <hyperlink ref="B23" r:id="rId12" xr:uid="{00000000-0004-0000-0200-00000B000000}"/>
    <hyperlink ref="B24" r:id="rId13" xr:uid="{00000000-0004-0000-0200-00000C000000}"/>
    <hyperlink ref="B25" r:id="rId14" xr:uid="{00000000-0004-0000-0200-00000D000000}"/>
    <hyperlink ref="B26" r:id="rId15" xr:uid="{00000000-0004-0000-0200-00000E000000}"/>
    <hyperlink ref="B27" r:id="rId16" xr:uid="{00000000-0004-0000-0200-00000F000000}"/>
    <hyperlink ref="B28" r:id="rId17" xr:uid="{00000000-0004-0000-0200-000010000000}"/>
    <hyperlink ref="B29" r:id="rId18" xr:uid="{00000000-0004-0000-0200-000011000000}"/>
    <hyperlink ref="B30" r:id="rId19" xr:uid="{00000000-0004-0000-0200-000012000000}"/>
    <hyperlink ref="B31" r:id="rId20" xr:uid="{00000000-0004-0000-0200-000013000000}"/>
    <hyperlink ref="B34" r:id="rId21" xr:uid="{00000000-0004-0000-0200-000014000000}"/>
    <hyperlink ref="B35" r:id="rId22" xr:uid="{00000000-0004-0000-0200-000015000000}"/>
    <hyperlink ref="B36" r:id="rId23" xr:uid="{00000000-0004-0000-0200-000016000000}"/>
    <hyperlink ref="B37" r:id="rId24" xr:uid="{00000000-0004-0000-0200-000017000000}"/>
    <hyperlink ref="B38" r:id="rId25" xr:uid="{00000000-0004-0000-0200-000018000000}"/>
    <hyperlink ref="B39" r:id="rId26" xr:uid="{00000000-0004-0000-0200-000019000000}"/>
    <hyperlink ref="B40" r:id="rId27" xr:uid="{00000000-0004-0000-0200-00001A000000}"/>
    <hyperlink ref="B41" r:id="rId28" xr:uid="{00000000-0004-0000-0200-00001B000000}"/>
    <hyperlink ref="B42" r:id="rId29" xr:uid="{00000000-0004-0000-0200-00001C000000}"/>
    <hyperlink ref="B43" r:id="rId30" xr:uid="{00000000-0004-0000-0200-00001D000000}"/>
    <hyperlink ref="B44" r:id="rId31" xr:uid="{00000000-0004-0000-0200-00001E000000}"/>
    <hyperlink ref="B45" r:id="rId32" xr:uid="{00000000-0004-0000-0200-00001F000000}"/>
    <hyperlink ref="B46" r:id="rId33" xr:uid="{00000000-0004-0000-0200-000020000000}"/>
    <hyperlink ref="B48" r:id="rId34" xr:uid="{00000000-0004-0000-0200-000021000000}"/>
    <hyperlink ref="B49" r:id="rId35" xr:uid="{00000000-0004-0000-0200-000022000000}"/>
    <hyperlink ref="B50" r:id="rId36" xr:uid="{00000000-0004-0000-0200-000023000000}"/>
    <hyperlink ref="B51" r:id="rId37" xr:uid="{00000000-0004-0000-0200-000024000000}"/>
    <hyperlink ref="B52" r:id="rId38" xr:uid="{00000000-0004-0000-0200-000025000000}"/>
    <hyperlink ref="B53" r:id="rId39" xr:uid="{00000000-0004-0000-0200-000026000000}"/>
    <hyperlink ref="B54" r:id="rId40" xr:uid="{00000000-0004-0000-0200-000027000000}"/>
    <hyperlink ref="B55" r:id="rId41" xr:uid="{00000000-0004-0000-0200-000028000000}"/>
    <hyperlink ref="B56" r:id="rId42" xr:uid="{00000000-0004-0000-0200-000029000000}"/>
    <hyperlink ref="B57" r:id="rId43" xr:uid="{00000000-0004-0000-0200-00002A000000}"/>
    <hyperlink ref="B58" r:id="rId44" xr:uid="{00000000-0004-0000-0200-00002B000000}"/>
    <hyperlink ref="B64" r:id="rId45" xr:uid="{00000000-0004-0000-0200-00002C000000}"/>
    <hyperlink ref="B66" r:id="rId46" xr:uid="{00000000-0004-0000-0200-00002D000000}"/>
    <hyperlink ref="B67" r:id="rId47" xr:uid="{00000000-0004-0000-0200-00002E000000}"/>
    <hyperlink ref="B68" r:id="rId48" xr:uid="{00000000-0004-0000-0200-00002F000000}"/>
    <hyperlink ref="B73" r:id="rId49" xr:uid="{00000000-0004-0000-0200-000030000000}"/>
    <hyperlink ref="B74" r:id="rId50" xr:uid="{00000000-0004-0000-0200-000031000000}"/>
    <hyperlink ref="B75" r:id="rId51" xr:uid="{00000000-0004-0000-0200-000032000000}"/>
    <hyperlink ref="B76" r:id="rId52" xr:uid="{00000000-0004-0000-0200-000033000000}"/>
    <hyperlink ref="B77" r:id="rId53" xr:uid="{00000000-0004-0000-0200-000034000000}"/>
    <hyperlink ref="B78" r:id="rId54" xr:uid="{00000000-0004-0000-0200-000035000000}"/>
    <hyperlink ref="B79" r:id="rId55" xr:uid="{00000000-0004-0000-0200-000036000000}"/>
    <hyperlink ref="B80" r:id="rId56" xr:uid="{00000000-0004-0000-0200-000037000000}"/>
    <hyperlink ref="B81" r:id="rId57" xr:uid="{00000000-0004-0000-0200-000038000000}"/>
    <hyperlink ref="B82" r:id="rId58" xr:uid="{00000000-0004-0000-0200-000039000000}"/>
    <hyperlink ref="B83" r:id="rId59" xr:uid="{00000000-0004-0000-0200-00003A000000}"/>
    <hyperlink ref="B84" r:id="rId60" xr:uid="{00000000-0004-0000-0200-00003B000000}"/>
    <hyperlink ref="B86" r:id="rId61" xr:uid="{00000000-0004-0000-0200-00003C000000}"/>
    <hyperlink ref="B87" r:id="rId62" xr:uid="{00000000-0004-0000-0200-00003D000000}"/>
    <hyperlink ref="B88" r:id="rId63" xr:uid="{00000000-0004-0000-0200-00003E000000}"/>
    <hyperlink ref="B89" r:id="rId64" xr:uid="{00000000-0004-0000-0200-00003F000000}"/>
    <hyperlink ref="B90" r:id="rId65" xr:uid="{00000000-0004-0000-0200-000040000000}"/>
    <hyperlink ref="B91" r:id="rId66" xr:uid="{00000000-0004-0000-0200-000041000000}"/>
    <hyperlink ref="B92" r:id="rId67" xr:uid="{00000000-0004-0000-0200-000042000000}"/>
    <hyperlink ref="B93" r:id="rId68" xr:uid="{00000000-0004-0000-0200-000043000000}"/>
    <hyperlink ref="B94" r:id="rId69" xr:uid="{00000000-0004-0000-0200-000044000000}"/>
    <hyperlink ref="B95" r:id="rId70" xr:uid="{00000000-0004-0000-0200-000045000000}"/>
    <hyperlink ref="B101" r:id="rId71" xr:uid="{00000000-0004-0000-0200-000046000000}"/>
    <hyperlink ref="B104" r:id="rId72" xr:uid="{00000000-0004-0000-0200-000047000000}"/>
    <hyperlink ref="B111" r:id="rId73" xr:uid="{00000000-0004-0000-0200-000048000000}"/>
    <hyperlink ref="B112" r:id="rId74" xr:uid="{00000000-0004-0000-0200-000049000000}"/>
    <hyperlink ref="B113" r:id="rId75" xr:uid="{00000000-0004-0000-0200-00004A000000}"/>
    <hyperlink ref="B114" r:id="rId76" xr:uid="{00000000-0004-0000-0200-00004B000000}"/>
    <hyperlink ref="B115" r:id="rId77" xr:uid="{00000000-0004-0000-0200-00004C000000}"/>
    <hyperlink ref="B116" r:id="rId78" xr:uid="{00000000-0004-0000-0200-00004D000000}"/>
    <hyperlink ref="B117" r:id="rId79" xr:uid="{00000000-0004-0000-0200-00004E000000}"/>
    <hyperlink ref="B118" r:id="rId80" xr:uid="{00000000-0004-0000-0200-00004F000000}"/>
    <hyperlink ref="B119" r:id="rId81" xr:uid="{00000000-0004-0000-0200-000050000000}"/>
    <hyperlink ref="B120" r:id="rId82" xr:uid="{00000000-0004-0000-0200-000051000000}"/>
    <hyperlink ref="B121" r:id="rId83" xr:uid="{00000000-0004-0000-0200-000052000000}"/>
    <hyperlink ref="B122" r:id="rId84" xr:uid="{00000000-0004-0000-0200-000053000000}"/>
    <hyperlink ref="B123" r:id="rId85" xr:uid="{00000000-0004-0000-0200-000054000000}"/>
    <hyperlink ref="B124" r:id="rId86" xr:uid="{00000000-0004-0000-0200-000055000000}"/>
    <hyperlink ref="B126" r:id="rId87" xr:uid="{00000000-0004-0000-0200-000056000000}"/>
    <hyperlink ref="B127" r:id="rId88" xr:uid="{00000000-0004-0000-0200-000057000000}"/>
    <hyperlink ref="B128" r:id="rId89" xr:uid="{00000000-0004-0000-0200-000058000000}"/>
    <hyperlink ref="B129" r:id="rId90" xr:uid="{00000000-0004-0000-0200-000059000000}"/>
    <hyperlink ref="B130" r:id="rId91" xr:uid="{00000000-0004-0000-0200-00005A000000}"/>
    <hyperlink ref="B132" r:id="rId92" xr:uid="{00000000-0004-0000-0200-00005B000000}"/>
    <hyperlink ref="B133" r:id="rId93" xr:uid="{00000000-0004-0000-0200-00005C000000}"/>
    <hyperlink ref="B134" r:id="rId94" xr:uid="{00000000-0004-0000-0200-00005D000000}"/>
    <hyperlink ref="B135" r:id="rId95" xr:uid="{00000000-0004-0000-0200-00005E000000}"/>
    <hyperlink ref="B136" r:id="rId96" xr:uid="{00000000-0004-0000-0200-00005F000000}"/>
    <hyperlink ref="B137" r:id="rId97" xr:uid="{00000000-0004-0000-0200-000060000000}"/>
    <hyperlink ref="B138" r:id="rId98" xr:uid="{00000000-0004-0000-0200-000061000000}"/>
    <hyperlink ref="B139" r:id="rId99" xr:uid="{00000000-0004-0000-0200-000062000000}"/>
    <hyperlink ref="B140" r:id="rId100" xr:uid="{00000000-0004-0000-0200-000063000000}"/>
    <hyperlink ref="B141" r:id="rId101" xr:uid="{00000000-0004-0000-0200-000064000000}"/>
    <hyperlink ref="B142" r:id="rId102" xr:uid="{00000000-0004-0000-0200-000065000000}"/>
    <hyperlink ref="B157" r:id="rId103" xr:uid="{00000000-0004-0000-0200-000066000000}"/>
    <hyperlink ref="B158" r:id="rId104" xr:uid="{00000000-0004-0000-0200-000067000000}"/>
    <hyperlink ref="B159" r:id="rId105" xr:uid="{00000000-0004-0000-0200-000068000000}"/>
    <hyperlink ref="B160" r:id="rId106" xr:uid="{00000000-0004-0000-0200-000069000000}"/>
    <hyperlink ref="B161" r:id="rId107" xr:uid="{00000000-0004-0000-0200-00006A000000}"/>
    <hyperlink ref="B162" r:id="rId108" xr:uid="{00000000-0004-0000-0200-00006B000000}"/>
    <hyperlink ref="B163" r:id="rId109" xr:uid="{00000000-0004-0000-0200-00006C000000}"/>
    <hyperlink ref="B165" r:id="rId110" xr:uid="{00000000-0004-0000-0200-00006D000000}"/>
    <hyperlink ref="B167" r:id="rId111" xr:uid="{00000000-0004-0000-0200-00006E000000}"/>
    <hyperlink ref="B168" r:id="rId112" xr:uid="{00000000-0004-0000-0200-00006F000000}"/>
    <hyperlink ref="B171" r:id="rId113" xr:uid="{00000000-0004-0000-0200-000070000000}"/>
    <hyperlink ref="B173" r:id="rId114" xr:uid="{00000000-0004-0000-0200-000071000000}"/>
    <hyperlink ref="B174" r:id="rId115" xr:uid="{00000000-0004-0000-0200-000072000000}"/>
    <hyperlink ref="B175" r:id="rId116" xr:uid="{00000000-0004-0000-0200-000073000000}"/>
    <hyperlink ref="B176" r:id="rId117" xr:uid="{00000000-0004-0000-0200-000074000000}"/>
    <hyperlink ref="B177" r:id="rId118" xr:uid="{00000000-0004-0000-0200-000075000000}"/>
    <hyperlink ref="B179" r:id="rId119" xr:uid="{00000000-0004-0000-0200-000076000000}"/>
    <hyperlink ref="B180" r:id="rId120" xr:uid="{00000000-0004-0000-0200-000077000000}"/>
    <hyperlink ref="B182" r:id="rId121" xr:uid="{00000000-0004-0000-0200-000078000000}"/>
    <hyperlink ref="B183" r:id="rId122" xr:uid="{00000000-0004-0000-0200-000079000000}"/>
    <hyperlink ref="B184" r:id="rId123" xr:uid="{00000000-0004-0000-0200-00007A000000}"/>
    <hyperlink ref="B185" r:id="rId124" xr:uid="{00000000-0004-0000-0200-00007B000000}"/>
    <hyperlink ref="B186" r:id="rId125" xr:uid="{00000000-0004-0000-0200-00007C000000}"/>
    <hyperlink ref="B187" r:id="rId126" xr:uid="{00000000-0004-0000-0200-00007D000000}"/>
    <hyperlink ref="B188" r:id="rId127" xr:uid="{00000000-0004-0000-0200-00007E000000}"/>
    <hyperlink ref="B191" r:id="rId128" xr:uid="{00000000-0004-0000-0200-00007F000000}"/>
    <hyperlink ref="B192" r:id="rId129" xr:uid="{00000000-0004-0000-0200-000080000000}"/>
    <hyperlink ref="B193" r:id="rId130" xr:uid="{00000000-0004-0000-0200-000081000000}"/>
    <hyperlink ref="B194" r:id="rId131" xr:uid="{00000000-0004-0000-0200-000082000000}"/>
    <hyperlink ref="B195" r:id="rId132" xr:uid="{00000000-0004-0000-0200-000083000000}"/>
  </hyperlinks>
  <printOptions gridLines="1" gridLinesSet="0"/>
  <pageMargins left="0.7" right="0.7" top="0.75" bottom="0.75" header="0.3" footer="0.3"/>
  <pageSetup paperSize="9" fitToWidth="0"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8"/>
  <sheetViews>
    <sheetView zoomScale="125" workbookViewId="0">
      <selection activeCell="F8" sqref="F8"/>
    </sheetView>
  </sheetViews>
  <sheetFormatPr baseColWidth="10" defaultRowHeight="16"/>
  <cols>
    <col min="2" max="2" width="47.5" customWidth="1"/>
    <col min="3" max="3" width="4.1640625" customWidth="1"/>
    <col min="4" max="4" width="3.33203125" customWidth="1"/>
    <col min="5" max="5" width="3.83203125" customWidth="1"/>
    <col min="6" max="6" width="9.1640625" customWidth="1"/>
    <col min="7" max="7" width="5.1640625" customWidth="1"/>
    <col min="8" max="8" width="10" customWidth="1"/>
    <col min="9" max="9" width="7.6640625" customWidth="1"/>
    <col min="10" max="10" width="9" customWidth="1"/>
    <col min="12" max="12" width="13.6640625" customWidth="1"/>
  </cols>
  <sheetData>
    <row r="1" spans="1:14" ht="26">
      <c r="A1" s="216" t="s">
        <v>20</v>
      </c>
      <c r="B1" s="217"/>
      <c r="C1" s="217"/>
      <c r="D1" s="217"/>
      <c r="E1" s="217"/>
      <c r="F1" s="217"/>
      <c r="G1" s="217"/>
      <c r="H1" s="217"/>
      <c r="I1" s="217"/>
      <c r="J1" s="217"/>
      <c r="K1" s="217"/>
      <c r="L1" s="217"/>
      <c r="M1" s="217"/>
      <c r="N1" s="68"/>
    </row>
    <row r="2" spans="1:14">
      <c r="A2" s="157"/>
      <c r="B2" s="158" t="s">
        <v>281</v>
      </c>
      <c r="C2" s="106"/>
      <c r="D2" s="106"/>
      <c r="E2" s="106"/>
      <c r="F2" s="107"/>
      <c r="G2" s="108"/>
      <c r="H2" s="107"/>
      <c r="I2" s="107"/>
      <c r="J2" s="107"/>
      <c r="K2" s="107"/>
      <c r="L2" s="107"/>
      <c r="M2" s="109"/>
    </row>
    <row r="3" spans="1:14" ht="27">
      <c r="A3" s="159"/>
      <c r="B3" s="160" t="s">
        <v>43</v>
      </c>
      <c r="C3" s="161" t="s">
        <v>9</v>
      </c>
      <c r="D3" s="162" t="s">
        <v>44</v>
      </c>
      <c r="E3" s="162" t="s">
        <v>45</v>
      </c>
      <c r="F3" s="163" t="s">
        <v>11</v>
      </c>
      <c r="G3" s="170" t="s">
        <v>47</v>
      </c>
      <c r="H3" s="163" t="s">
        <v>27</v>
      </c>
      <c r="I3" s="163" t="s">
        <v>13</v>
      </c>
      <c r="J3" s="170" t="s">
        <v>12</v>
      </c>
      <c r="K3" s="163" t="s">
        <v>88</v>
      </c>
      <c r="L3" s="163" t="s">
        <v>89</v>
      </c>
      <c r="M3" s="164" t="s">
        <v>90</v>
      </c>
    </row>
    <row r="4" spans="1:14">
      <c r="A4" s="96"/>
      <c r="B4" s="87"/>
      <c r="C4" s="96"/>
      <c r="D4" s="96"/>
      <c r="E4" s="96"/>
      <c r="F4" s="96"/>
      <c r="G4" s="96"/>
      <c r="H4" s="96"/>
      <c r="I4" s="96"/>
      <c r="J4" s="128">
        <f t="shared" ref="J4:J13" si="0">IF(H4=1,F4*I4,)</f>
        <v>0</v>
      </c>
      <c r="K4" s="96"/>
      <c r="L4" s="96"/>
      <c r="M4" s="96"/>
    </row>
    <row r="5" spans="1:14">
      <c r="A5" s="96"/>
      <c r="B5" s="87"/>
      <c r="C5" s="96"/>
      <c r="D5" s="96"/>
      <c r="E5" s="96"/>
      <c r="F5" s="96"/>
      <c r="G5" s="96"/>
      <c r="H5" s="96"/>
      <c r="I5" s="96"/>
      <c r="J5" s="128">
        <f t="shared" si="0"/>
        <v>0</v>
      </c>
      <c r="K5" s="96"/>
      <c r="L5" s="96"/>
      <c r="M5" s="96"/>
    </row>
    <row r="6" spans="1:14">
      <c r="A6" s="96"/>
      <c r="B6" s="96"/>
      <c r="C6" s="96"/>
      <c r="D6" s="96"/>
      <c r="E6" s="96"/>
      <c r="F6" s="96"/>
      <c r="G6" s="96"/>
      <c r="H6" s="96"/>
      <c r="I6" s="96"/>
      <c r="J6" s="128">
        <f t="shared" si="0"/>
        <v>0</v>
      </c>
      <c r="K6" s="96"/>
      <c r="L6" s="96"/>
      <c r="M6" s="96"/>
    </row>
    <row r="7" spans="1:14">
      <c r="A7" s="96"/>
      <c r="B7" s="96"/>
      <c r="C7" s="96"/>
      <c r="D7" s="96"/>
      <c r="E7" s="96"/>
      <c r="F7" s="96"/>
      <c r="G7" s="96"/>
      <c r="H7" s="96"/>
      <c r="I7" s="96"/>
      <c r="J7" s="128">
        <f t="shared" si="0"/>
        <v>0</v>
      </c>
      <c r="K7" s="96"/>
      <c r="L7" s="96"/>
      <c r="M7" s="96"/>
    </row>
    <row r="8" spans="1:14">
      <c r="A8" s="96"/>
      <c r="B8" s="96"/>
      <c r="C8" s="96"/>
      <c r="D8" s="96"/>
      <c r="E8" s="96"/>
      <c r="F8" s="96"/>
      <c r="G8" s="96"/>
      <c r="H8" s="96"/>
      <c r="I8" s="96"/>
      <c r="J8" s="128">
        <f t="shared" si="0"/>
        <v>0</v>
      </c>
      <c r="K8" s="96"/>
      <c r="L8" s="96"/>
      <c r="M8" s="96"/>
    </row>
    <row r="9" spans="1:14">
      <c r="A9" s="96"/>
      <c r="B9" s="96"/>
      <c r="C9" s="96"/>
      <c r="D9" s="96"/>
      <c r="E9" s="96"/>
      <c r="F9" s="96"/>
      <c r="G9" s="96"/>
      <c r="H9" s="96"/>
      <c r="I9" s="96"/>
      <c r="J9" s="128">
        <f t="shared" si="0"/>
        <v>0</v>
      </c>
      <c r="K9" s="96"/>
      <c r="L9" s="96"/>
      <c r="M9" s="96"/>
    </row>
    <row r="10" spans="1:14">
      <c r="A10" s="96"/>
      <c r="B10" s="96"/>
      <c r="C10" s="96"/>
      <c r="D10" s="96"/>
      <c r="E10" s="96"/>
      <c r="F10" s="96"/>
      <c r="G10" s="96"/>
      <c r="H10" s="96"/>
      <c r="I10" s="96"/>
      <c r="J10" s="128">
        <f t="shared" si="0"/>
        <v>0</v>
      </c>
      <c r="K10" s="96"/>
      <c r="L10" s="96"/>
      <c r="M10" s="96"/>
    </row>
    <row r="11" spans="1:14">
      <c r="A11" s="96"/>
      <c r="B11" s="96"/>
      <c r="C11" s="96"/>
      <c r="D11" s="96"/>
      <c r="E11" s="96"/>
      <c r="F11" s="96"/>
      <c r="G11" s="96"/>
      <c r="H11" s="96"/>
      <c r="I11" s="96"/>
      <c r="J11" s="128">
        <f t="shared" si="0"/>
        <v>0</v>
      </c>
      <c r="K11" s="96"/>
      <c r="L11" s="96"/>
      <c r="M11" s="96"/>
    </row>
    <row r="12" spans="1:14">
      <c r="A12" s="96"/>
      <c r="B12" s="96"/>
      <c r="C12" s="96"/>
      <c r="D12" s="96"/>
      <c r="E12" s="96"/>
      <c r="F12" s="96"/>
      <c r="G12" s="96"/>
      <c r="H12" s="96"/>
      <c r="I12" s="96"/>
      <c r="J12" s="128">
        <f t="shared" si="0"/>
        <v>0</v>
      </c>
      <c r="K12" s="96"/>
      <c r="L12" s="96"/>
      <c r="M12" s="96"/>
    </row>
    <row r="13" spans="1:14">
      <c r="A13" s="96"/>
      <c r="B13" s="96"/>
      <c r="C13" s="96"/>
      <c r="D13" s="96"/>
      <c r="E13" s="96"/>
      <c r="F13" s="96"/>
      <c r="G13" s="96"/>
      <c r="H13" s="96"/>
      <c r="I13" s="96"/>
      <c r="J13" s="128">
        <f t="shared" si="0"/>
        <v>0</v>
      </c>
      <c r="K13" s="96"/>
      <c r="L13" s="96"/>
      <c r="M13" s="96"/>
    </row>
    <row r="14" spans="1:14">
      <c r="A14" s="157"/>
      <c r="B14" s="158"/>
      <c r="C14" s="106"/>
      <c r="D14" s="106"/>
      <c r="E14" s="106"/>
      <c r="F14" s="107"/>
      <c r="G14" s="108"/>
      <c r="H14" s="107"/>
      <c r="I14" s="107"/>
      <c r="J14" s="107"/>
      <c r="K14" s="107"/>
      <c r="L14" s="107"/>
      <c r="M14" s="109"/>
    </row>
    <row r="15" spans="1:14">
      <c r="A15" s="159"/>
      <c r="B15" s="171" t="s">
        <v>282</v>
      </c>
      <c r="C15" s="163">
        <f>SUMIF(H4:H13,"=1",C4:C13)</f>
        <v>0</v>
      </c>
      <c r="D15" s="162"/>
      <c r="E15" s="162"/>
      <c r="F15" s="163">
        <f>SUMIF(H4:H13,"=1",F4:F13)</f>
        <v>0</v>
      </c>
      <c r="G15" s="163"/>
      <c r="H15" s="172">
        <f>SUM(H4:H13)</f>
        <v>0</v>
      </c>
      <c r="I15" s="163" t="e">
        <f>SUMIF(H4:H13,"=1",I4:I13)/H15</f>
        <v>#DIV/0!</v>
      </c>
      <c r="J15" s="163">
        <f>SUM(J4:J13)</f>
        <v>0</v>
      </c>
      <c r="K15" s="163"/>
      <c r="L15" s="163"/>
      <c r="M15" s="164"/>
    </row>
    <row r="18" spans="2:2">
      <c r="B18" s="24"/>
    </row>
  </sheetData>
  <mergeCells count="1">
    <mergeCell ref="A1:M1"/>
  </mergeCells>
  <printOptions gridLines="1" gridLinesSet="0"/>
  <pageMargins left="0.7" right="0.7" top="0.75" bottom="0.75" header="0.3" footer="0.3"/>
  <pageSetup paperSize="9" fitToWidth="0"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0"/>
  <sheetViews>
    <sheetView showGridLines="0" zoomScale="94" workbookViewId="0">
      <selection activeCell="B60" sqref="B60"/>
    </sheetView>
  </sheetViews>
  <sheetFormatPr baseColWidth="10" defaultRowHeight="16"/>
  <cols>
    <col min="1" max="1" width="8.5" style="67" customWidth="1"/>
    <col min="2" max="2" width="97.5" style="173" customWidth="1"/>
    <col min="3" max="3" width="8.1640625" style="67" customWidth="1"/>
    <col min="4" max="16384" width="10.83203125" style="67"/>
  </cols>
  <sheetData>
    <row r="1" spans="1:17" ht="30" customHeight="1">
      <c r="A1" s="174" t="str">
        <f>Übersicht!A1</f>
        <v>v 1.1 11.09.2017</v>
      </c>
      <c r="B1" s="175" t="s">
        <v>283</v>
      </c>
      <c r="C1" s="176"/>
      <c r="D1" s="176"/>
      <c r="E1" s="176"/>
      <c r="F1" s="9"/>
      <c r="G1" s="9"/>
      <c r="H1" s="9"/>
      <c r="I1" s="9"/>
      <c r="J1" s="9"/>
    </row>
    <row r="2" spans="1:17">
      <c r="B2" s="177" t="s">
        <v>284</v>
      </c>
      <c r="C2" s="178"/>
      <c r="D2" s="178"/>
      <c r="E2" s="178"/>
      <c r="F2" s="178"/>
      <c r="G2" s="178"/>
      <c r="H2" s="178"/>
      <c r="I2" s="178"/>
      <c r="J2" s="178"/>
      <c r="K2" s="178"/>
      <c r="L2" s="178"/>
      <c r="M2" s="178"/>
      <c r="N2" s="178"/>
      <c r="O2" s="178"/>
      <c r="P2" s="178"/>
      <c r="Q2" s="178"/>
    </row>
    <row r="3" spans="1:17">
      <c r="A3" s="178"/>
      <c r="B3" s="177" t="s">
        <v>285</v>
      </c>
      <c r="C3" s="178"/>
      <c r="D3" s="178"/>
      <c r="E3" s="178"/>
      <c r="F3" s="178"/>
      <c r="G3" s="178"/>
      <c r="H3" s="178"/>
      <c r="I3" s="178"/>
      <c r="J3" s="178"/>
      <c r="K3" s="178"/>
      <c r="L3" s="178"/>
      <c r="M3" s="178"/>
      <c r="N3" s="178"/>
      <c r="O3" s="178"/>
      <c r="P3" s="178"/>
      <c r="Q3" s="178"/>
    </row>
    <row r="4" spans="1:17" ht="14" customHeight="1">
      <c r="A4" s="178"/>
      <c r="B4" s="179" t="str">
        <f>CONCATENATE("Sheet Version: ",A1)</f>
        <v>Sheet Version: v 1.1 11.09.2017</v>
      </c>
      <c r="C4" s="178"/>
      <c r="D4" s="178"/>
      <c r="E4" s="180"/>
      <c r="F4" s="178"/>
      <c r="G4" s="178"/>
      <c r="H4" s="178"/>
      <c r="I4" s="178"/>
      <c r="J4" s="178"/>
      <c r="K4" s="178"/>
      <c r="L4" s="178"/>
      <c r="M4" s="178"/>
      <c r="N4" s="178"/>
      <c r="O4" s="178"/>
      <c r="P4" s="178"/>
      <c r="Q4" s="178"/>
    </row>
    <row r="5" spans="1:17" ht="10" customHeight="1">
      <c r="A5" s="178"/>
      <c r="B5" s="181"/>
      <c r="C5" s="178"/>
      <c r="D5" s="178"/>
      <c r="E5" s="180"/>
      <c r="F5" s="178"/>
      <c r="G5" s="178"/>
      <c r="H5" s="178"/>
      <c r="I5" s="178"/>
      <c r="J5" s="178"/>
      <c r="K5" s="178"/>
      <c r="L5" s="178"/>
      <c r="M5" s="178"/>
      <c r="N5" s="178"/>
      <c r="O5" s="178"/>
      <c r="P5" s="178"/>
      <c r="Q5" s="178"/>
    </row>
    <row r="6" spans="1:17" ht="10" customHeight="1">
      <c r="A6" s="178"/>
      <c r="B6" s="182"/>
      <c r="C6" s="178"/>
      <c r="D6" s="178"/>
      <c r="E6" s="180"/>
      <c r="F6" s="178"/>
      <c r="G6" s="178"/>
      <c r="H6" s="178"/>
      <c r="I6" s="178"/>
      <c r="J6" s="178"/>
      <c r="K6" s="178"/>
      <c r="L6" s="178"/>
      <c r="M6" s="178"/>
      <c r="N6" s="178"/>
      <c r="O6" s="178"/>
      <c r="P6" s="178"/>
      <c r="Q6" s="178"/>
    </row>
    <row r="7" spans="1:17">
      <c r="A7" s="178"/>
      <c r="B7" s="177" t="s">
        <v>286</v>
      </c>
      <c r="C7" s="178"/>
      <c r="D7" s="178"/>
      <c r="E7" s="178"/>
      <c r="F7" s="178"/>
      <c r="G7" s="178"/>
      <c r="H7" s="178"/>
      <c r="I7" s="178"/>
      <c r="J7" s="178"/>
      <c r="K7" s="178"/>
      <c r="L7" s="178"/>
      <c r="M7" s="178"/>
      <c r="N7" s="178"/>
      <c r="O7" s="178"/>
      <c r="P7" s="178"/>
      <c r="Q7" s="178"/>
    </row>
    <row r="8" spans="1:17">
      <c r="A8" s="178"/>
      <c r="B8" s="177" t="s">
        <v>287</v>
      </c>
      <c r="C8" s="178"/>
      <c r="D8" s="178"/>
      <c r="E8" s="178"/>
      <c r="F8" s="178"/>
      <c r="G8" s="178"/>
      <c r="H8" s="178"/>
      <c r="I8" s="178"/>
      <c r="J8" s="178"/>
      <c r="K8" s="178"/>
      <c r="L8" s="178"/>
      <c r="M8" s="178"/>
      <c r="N8" s="178"/>
      <c r="O8" s="178"/>
      <c r="P8" s="178"/>
      <c r="Q8" s="178"/>
    </row>
    <row r="9" spans="1:17">
      <c r="A9" s="178"/>
      <c r="B9" s="177" t="s">
        <v>288</v>
      </c>
      <c r="C9" s="178"/>
      <c r="D9" s="178"/>
      <c r="E9" s="178"/>
      <c r="F9" s="178"/>
      <c r="G9" s="178"/>
      <c r="H9" s="178"/>
      <c r="I9" s="178"/>
      <c r="J9" s="178"/>
      <c r="K9" s="178"/>
      <c r="L9" s="178"/>
      <c r="M9" s="178"/>
      <c r="N9" s="178"/>
      <c r="O9" s="178"/>
      <c r="P9" s="178"/>
      <c r="Q9" s="178"/>
    </row>
    <row r="10" spans="1:17">
      <c r="A10" s="178"/>
      <c r="B10" s="177"/>
      <c r="C10" s="178"/>
      <c r="D10" s="178"/>
      <c r="E10" s="178"/>
      <c r="F10" s="178"/>
      <c r="G10" s="178"/>
      <c r="H10" s="178"/>
      <c r="I10" s="178"/>
      <c r="J10" s="178"/>
      <c r="K10" s="178"/>
      <c r="L10" s="178"/>
      <c r="M10" s="178"/>
      <c r="N10" s="178"/>
      <c r="O10" s="178"/>
      <c r="P10" s="178"/>
      <c r="Q10" s="178"/>
    </row>
    <row r="11" spans="1:17" ht="17">
      <c r="A11" s="178"/>
      <c r="B11" s="183" t="s">
        <v>289</v>
      </c>
      <c r="C11" s="178"/>
      <c r="D11" s="178"/>
      <c r="E11" s="178"/>
      <c r="F11" s="178"/>
      <c r="G11" s="178"/>
      <c r="H11" s="178"/>
      <c r="I11" s="178"/>
      <c r="J11" s="178"/>
      <c r="K11" s="178"/>
      <c r="L11" s="178"/>
      <c r="M11" s="178"/>
      <c r="N11" s="178"/>
      <c r="O11" s="178"/>
      <c r="P11" s="178"/>
      <c r="Q11" s="178"/>
    </row>
    <row r="12" spans="1:17">
      <c r="A12" s="178"/>
      <c r="B12" s="184" t="s">
        <v>290</v>
      </c>
      <c r="C12" s="178"/>
      <c r="D12" s="178"/>
      <c r="E12" s="178"/>
      <c r="F12" s="178"/>
      <c r="G12" s="178"/>
      <c r="H12" s="178"/>
      <c r="I12" s="178"/>
      <c r="J12" s="178"/>
      <c r="K12" s="178"/>
      <c r="L12" s="178"/>
      <c r="M12" s="178"/>
      <c r="N12" s="178"/>
      <c r="O12" s="178"/>
      <c r="P12" s="178"/>
      <c r="Q12" s="178"/>
    </row>
    <row r="13" spans="1:17">
      <c r="A13" s="178"/>
      <c r="B13" s="177" t="s">
        <v>291</v>
      </c>
      <c r="C13" s="178"/>
      <c r="D13" s="178"/>
      <c r="E13" s="178"/>
      <c r="F13" s="178"/>
      <c r="G13" s="178"/>
      <c r="H13" s="178"/>
      <c r="I13" s="178"/>
      <c r="J13" s="178"/>
      <c r="K13" s="178"/>
      <c r="L13" s="178"/>
      <c r="M13" s="178"/>
      <c r="N13" s="178"/>
      <c r="O13" s="178"/>
      <c r="P13" s="178"/>
      <c r="Q13" s="178"/>
    </row>
    <row r="14" spans="1:17">
      <c r="A14" s="178"/>
      <c r="B14" s="177"/>
      <c r="C14" s="178"/>
      <c r="D14" s="178"/>
      <c r="E14" s="178"/>
      <c r="F14" s="178"/>
      <c r="G14" s="178"/>
      <c r="H14" s="178"/>
      <c r="I14" s="178"/>
      <c r="J14" s="178"/>
      <c r="K14" s="178"/>
      <c r="L14" s="178"/>
      <c r="M14" s="178"/>
      <c r="N14" s="178"/>
      <c r="O14" s="178"/>
      <c r="P14" s="178"/>
      <c r="Q14" s="178"/>
    </row>
    <row r="15" spans="1:17">
      <c r="A15" s="178"/>
      <c r="B15" s="184" t="s">
        <v>292</v>
      </c>
      <c r="C15" s="178"/>
      <c r="D15" s="178"/>
      <c r="E15" s="178"/>
      <c r="F15" s="178"/>
      <c r="G15" s="178"/>
      <c r="H15" s="178"/>
      <c r="I15" s="178"/>
      <c r="J15" s="178"/>
      <c r="K15" s="178"/>
      <c r="L15" s="178"/>
      <c r="M15" s="178"/>
      <c r="N15" s="178"/>
      <c r="O15" s="178"/>
      <c r="P15" s="178"/>
      <c r="Q15" s="178"/>
    </row>
    <row r="16" spans="1:17">
      <c r="A16" s="178"/>
      <c r="B16" s="177" t="s">
        <v>293</v>
      </c>
      <c r="C16" s="178"/>
      <c r="D16" s="178"/>
      <c r="E16" s="178"/>
      <c r="F16" s="178"/>
      <c r="G16" s="178"/>
      <c r="H16" s="178"/>
      <c r="I16" s="178"/>
      <c r="J16" s="178"/>
      <c r="K16" s="178"/>
      <c r="L16" s="178"/>
      <c r="M16" s="178"/>
      <c r="N16" s="178"/>
      <c r="O16" s="178"/>
      <c r="P16" s="178"/>
      <c r="Q16" s="178"/>
    </row>
    <row r="17" spans="1:17">
      <c r="A17" s="178"/>
      <c r="B17" s="177"/>
      <c r="C17" s="178"/>
      <c r="D17" s="178"/>
      <c r="E17" s="178"/>
      <c r="F17" s="178"/>
      <c r="G17" s="178"/>
      <c r="H17" s="178"/>
      <c r="I17" s="178"/>
      <c r="J17" s="178"/>
      <c r="K17" s="178"/>
      <c r="L17" s="178"/>
      <c r="M17" s="178"/>
      <c r="N17" s="178"/>
      <c r="O17" s="178"/>
      <c r="P17" s="178"/>
      <c r="Q17" s="178"/>
    </row>
    <row r="18" spans="1:17">
      <c r="A18" s="178"/>
      <c r="B18" s="177" t="s">
        <v>294</v>
      </c>
      <c r="C18" s="178"/>
      <c r="D18" s="178"/>
      <c r="E18" s="178"/>
      <c r="F18" s="178"/>
      <c r="G18" s="178"/>
      <c r="H18" s="178"/>
      <c r="I18" s="178"/>
      <c r="J18" s="178"/>
      <c r="K18" s="178"/>
      <c r="L18" s="178"/>
      <c r="M18" s="178"/>
      <c r="N18" s="178"/>
      <c r="O18" s="178"/>
      <c r="P18" s="178"/>
      <c r="Q18" s="178"/>
    </row>
    <row r="19" spans="1:17">
      <c r="A19" s="178"/>
      <c r="B19" s="177" t="s">
        <v>295</v>
      </c>
      <c r="C19" s="178"/>
      <c r="D19" s="178"/>
      <c r="E19" s="178"/>
      <c r="F19" s="178"/>
      <c r="G19" s="178"/>
      <c r="H19" s="178"/>
      <c r="I19" s="178"/>
      <c r="J19" s="178"/>
      <c r="K19" s="178"/>
      <c r="L19" s="178"/>
      <c r="M19" s="178"/>
      <c r="N19" s="178"/>
      <c r="O19" s="178"/>
      <c r="P19" s="178"/>
      <c r="Q19" s="178"/>
    </row>
    <row r="20" spans="1:17">
      <c r="A20" s="178"/>
      <c r="B20" s="177" t="s">
        <v>296</v>
      </c>
      <c r="C20" s="178"/>
      <c r="D20" s="178"/>
      <c r="E20" s="178"/>
      <c r="F20" s="178"/>
      <c r="G20" s="178"/>
      <c r="H20" s="178"/>
      <c r="I20" s="178"/>
      <c r="J20" s="178"/>
      <c r="K20" s="178"/>
      <c r="L20" s="178"/>
      <c r="M20" s="178"/>
      <c r="N20" s="178"/>
      <c r="O20" s="178"/>
      <c r="P20" s="178"/>
      <c r="Q20" s="178"/>
    </row>
    <row r="21" spans="1:17" ht="30">
      <c r="A21" s="178"/>
      <c r="B21" s="177" t="s">
        <v>297</v>
      </c>
      <c r="C21" s="178"/>
      <c r="D21" s="178"/>
      <c r="E21" s="178"/>
      <c r="F21" s="178"/>
      <c r="G21" s="178"/>
      <c r="H21" s="178"/>
      <c r="I21" s="178"/>
      <c r="J21" s="178"/>
      <c r="K21" s="178"/>
      <c r="L21" s="178"/>
      <c r="M21" s="178"/>
      <c r="N21" s="178"/>
      <c r="O21" s="178"/>
      <c r="P21" s="178"/>
      <c r="Q21" s="178"/>
    </row>
    <row r="22" spans="1:17">
      <c r="A22" s="178"/>
      <c r="B22" s="177" t="s">
        <v>298</v>
      </c>
      <c r="C22" s="178"/>
      <c r="D22" s="178"/>
      <c r="E22" s="178"/>
      <c r="F22" s="178"/>
      <c r="G22" s="178"/>
      <c r="H22" s="178"/>
      <c r="I22" s="178"/>
      <c r="J22" s="178"/>
      <c r="K22" s="178"/>
      <c r="L22" s="178"/>
      <c r="M22" s="178"/>
      <c r="N22" s="178"/>
      <c r="O22" s="178"/>
      <c r="P22" s="178"/>
      <c r="Q22" s="178"/>
    </row>
    <row r="23" spans="1:17">
      <c r="A23" s="178"/>
      <c r="B23" s="177" t="s">
        <v>299</v>
      </c>
      <c r="C23" s="178"/>
      <c r="D23" s="178"/>
      <c r="E23" s="178"/>
      <c r="F23" s="178"/>
      <c r="G23" s="178"/>
      <c r="H23" s="178"/>
      <c r="I23" s="178"/>
      <c r="J23" s="178"/>
      <c r="K23" s="178"/>
      <c r="L23" s="178"/>
      <c r="M23" s="178"/>
      <c r="N23" s="178"/>
      <c r="O23" s="178"/>
      <c r="P23" s="178"/>
      <c r="Q23" s="178"/>
    </row>
    <row r="24" spans="1:17">
      <c r="A24" s="178"/>
      <c r="B24" s="177"/>
      <c r="C24" s="178"/>
      <c r="D24" s="178"/>
      <c r="E24" s="178"/>
      <c r="F24" s="178"/>
      <c r="G24" s="178"/>
      <c r="H24" s="178"/>
      <c r="I24" s="178"/>
      <c r="J24" s="178"/>
      <c r="K24" s="178"/>
      <c r="L24" s="178"/>
      <c r="M24" s="178"/>
      <c r="N24" s="178"/>
      <c r="O24" s="178"/>
      <c r="P24" s="178"/>
      <c r="Q24" s="178"/>
    </row>
    <row r="25" spans="1:17">
      <c r="A25" s="178"/>
      <c r="B25" s="177" t="s">
        <v>300</v>
      </c>
      <c r="C25" s="178"/>
      <c r="D25" s="178"/>
      <c r="E25" s="178"/>
      <c r="F25" s="178"/>
      <c r="G25" s="178"/>
      <c r="H25" s="178"/>
      <c r="I25" s="178"/>
      <c r="J25" s="178"/>
      <c r="K25" s="178"/>
      <c r="L25" s="178"/>
      <c r="M25" s="178"/>
      <c r="N25" s="178"/>
      <c r="O25" s="178"/>
      <c r="P25" s="178"/>
      <c r="Q25" s="178"/>
    </row>
    <row r="26" spans="1:17">
      <c r="A26" s="178"/>
      <c r="B26" s="177"/>
      <c r="C26" s="178"/>
      <c r="D26" s="178"/>
      <c r="E26" s="178"/>
      <c r="F26" s="178"/>
      <c r="G26" s="178"/>
      <c r="H26" s="178"/>
      <c r="I26" s="178"/>
      <c r="J26" s="178"/>
      <c r="K26" s="178"/>
      <c r="L26" s="178"/>
      <c r="M26" s="178"/>
      <c r="N26" s="178"/>
      <c r="O26" s="178"/>
      <c r="P26" s="178"/>
      <c r="Q26" s="178"/>
    </row>
    <row r="27" spans="1:17" ht="45">
      <c r="A27" s="178"/>
      <c r="B27" s="177" t="s">
        <v>301</v>
      </c>
      <c r="C27" s="178"/>
      <c r="D27" s="178"/>
      <c r="E27" s="178"/>
      <c r="F27" s="178"/>
      <c r="G27" s="178"/>
      <c r="H27" s="178"/>
      <c r="I27" s="178"/>
      <c r="J27" s="178"/>
      <c r="K27" s="178"/>
      <c r="L27" s="178"/>
      <c r="M27" s="178"/>
      <c r="N27" s="178"/>
      <c r="O27" s="178"/>
      <c r="P27" s="178"/>
      <c r="Q27" s="178"/>
    </row>
    <row r="28" spans="1:17">
      <c r="A28" s="178"/>
      <c r="B28" s="177" t="s">
        <v>302</v>
      </c>
      <c r="C28" s="178"/>
      <c r="D28" s="178"/>
      <c r="E28" s="178"/>
      <c r="F28" s="178"/>
      <c r="G28" s="178"/>
      <c r="H28" s="178"/>
      <c r="I28" s="178"/>
      <c r="J28" s="178"/>
      <c r="K28" s="178"/>
      <c r="L28" s="178"/>
      <c r="M28" s="178"/>
      <c r="N28" s="178"/>
      <c r="O28" s="178"/>
      <c r="P28" s="178"/>
      <c r="Q28" s="178"/>
    </row>
    <row r="29" spans="1:17">
      <c r="A29" s="178"/>
      <c r="B29" s="177"/>
      <c r="C29" s="178"/>
      <c r="D29" s="178"/>
      <c r="E29" s="178"/>
      <c r="F29" s="178"/>
      <c r="G29" s="178"/>
      <c r="H29" s="178"/>
      <c r="I29" s="178"/>
      <c r="J29" s="178"/>
      <c r="K29" s="178"/>
      <c r="L29" s="178"/>
      <c r="M29" s="178"/>
      <c r="N29" s="178"/>
      <c r="O29" s="178"/>
      <c r="P29" s="178"/>
      <c r="Q29" s="178"/>
    </row>
    <row r="30" spans="1:17">
      <c r="A30" s="178"/>
      <c r="B30" s="184" t="s">
        <v>303</v>
      </c>
      <c r="C30" s="178"/>
      <c r="D30" s="178"/>
      <c r="E30" s="178"/>
      <c r="F30" s="178"/>
      <c r="G30" s="178"/>
      <c r="H30" s="178"/>
      <c r="I30" s="178"/>
      <c r="J30" s="178"/>
      <c r="K30" s="178"/>
      <c r="L30" s="178"/>
      <c r="M30" s="178"/>
      <c r="N30" s="178"/>
      <c r="O30" s="178"/>
      <c r="P30" s="178"/>
      <c r="Q30" s="178"/>
    </row>
    <row r="31" spans="1:17" ht="30">
      <c r="A31" s="178"/>
      <c r="B31" s="177" t="s">
        <v>304</v>
      </c>
      <c r="C31" s="178"/>
      <c r="D31" s="178"/>
      <c r="E31" s="178"/>
      <c r="F31" s="178"/>
      <c r="G31" s="178"/>
      <c r="H31" s="178"/>
      <c r="I31" s="178"/>
      <c r="J31" s="178"/>
      <c r="K31" s="178"/>
      <c r="L31" s="178"/>
      <c r="M31" s="178"/>
      <c r="N31" s="178"/>
      <c r="O31" s="178"/>
      <c r="P31" s="178"/>
      <c r="Q31" s="178"/>
    </row>
    <row r="32" spans="1:17">
      <c r="A32" s="178"/>
      <c r="B32" s="177"/>
      <c r="C32" s="178"/>
      <c r="D32" s="178"/>
      <c r="E32" s="178"/>
      <c r="F32" s="178"/>
      <c r="G32" s="178"/>
      <c r="H32" s="178"/>
      <c r="I32" s="178"/>
      <c r="J32" s="178"/>
      <c r="K32" s="178"/>
      <c r="L32" s="178"/>
      <c r="M32" s="178"/>
      <c r="N32" s="178"/>
      <c r="O32" s="178"/>
      <c r="P32" s="178"/>
      <c r="Q32" s="178"/>
    </row>
    <row r="33" spans="1:17">
      <c r="A33" s="178"/>
      <c r="B33" s="184" t="s">
        <v>305</v>
      </c>
      <c r="C33" s="178"/>
      <c r="D33" s="178"/>
      <c r="E33" s="178"/>
      <c r="F33" s="178"/>
      <c r="G33" s="178"/>
      <c r="H33" s="178"/>
      <c r="I33" s="178"/>
      <c r="J33" s="178"/>
      <c r="K33" s="178"/>
      <c r="L33" s="178"/>
      <c r="M33" s="178"/>
      <c r="N33" s="178"/>
      <c r="O33" s="178"/>
      <c r="P33" s="178"/>
      <c r="Q33" s="178"/>
    </row>
    <row r="34" spans="1:17">
      <c r="A34" s="178"/>
      <c r="B34" s="177" t="s">
        <v>306</v>
      </c>
      <c r="C34" s="178"/>
      <c r="D34" s="178"/>
      <c r="E34" s="178"/>
      <c r="F34" s="178"/>
      <c r="G34" s="178"/>
      <c r="H34" s="178"/>
      <c r="I34" s="178"/>
      <c r="J34" s="178"/>
      <c r="K34" s="178"/>
      <c r="L34" s="178"/>
      <c r="M34" s="178"/>
      <c r="N34" s="178"/>
      <c r="O34" s="178"/>
      <c r="P34" s="178"/>
      <c r="Q34" s="178"/>
    </row>
    <row r="35" spans="1:17">
      <c r="A35" s="178"/>
      <c r="B35" s="177" t="s">
        <v>307</v>
      </c>
      <c r="C35" s="178"/>
      <c r="D35" s="178"/>
      <c r="E35" s="178"/>
      <c r="F35" s="178"/>
      <c r="G35" s="178"/>
      <c r="H35" s="178"/>
      <c r="I35" s="178"/>
      <c r="J35" s="178"/>
      <c r="K35" s="178"/>
      <c r="L35" s="178"/>
      <c r="M35" s="178"/>
      <c r="N35" s="178"/>
      <c r="O35" s="178"/>
      <c r="P35" s="178"/>
      <c r="Q35" s="178"/>
    </row>
    <row r="36" spans="1:17">
      <c r="A36" s="178"/>
      <c r="B36" s="177" t="s">
        <v>308</v>
      </c>
      <c r="C36" s="178"/>
      <c r="D36" s="178"/>
      <c r="E36" s="178"/>
      <c r="F36" s="178"/>
      <c r="G36" s="178"/>
      <c r="H36" s="178"/>
      <c r="I36" s="178"/>
      <c r="J36" s="178"/>
      <c r="K36" s="178"/>
      <c r="L36" s="178"/>
      <c r="M36" s="178"/>
      <c r="N36" s="178"/>
      <c r="O36" s="178"/>
      <c r="P36" s="178"/>
      <c r="Q36" s="178"/>
    </row>
    <row r="37" spans="1:17">
      <c r="A37" s="178"/>
      <c r="B37" s="177" t="s">
        <v>309</v>
      </c>
      <c r="C37" s="178"/>
      <c r="D37" s="178"/>
      <c r="E37" s="178"/>
      <c r="F37" s="178"/>
      <c r="G37" s="178"/>
      <c r="H37" s="178"/>
      <c r="I37" s="178"/>
      <c r="J37" s="178"/>
      <c r="K37" s="178"/>
      <c r="L37" s="178"/>
      <c r="M37" s="178"/>
      <c r="N37" s="178"/>
      <c r="O37" s="178"/>
      <c r="P37" s="178"/>
      <c r="Q37" s="178"/>
    </row>
    <row r="38" spans="1:17" ht="30">
      <c r="A38" s="178"/>
      <c r="B38" s="177" t="s">
        <v>310</v>
      </c>
      <c r="C38" s="178"/>
      <c r="D38" s="178"/>
      <c r="E38" s="178"/>
      <c r="F38" s="178"/>
      <c r="G38" s="178"/>
      <c r="H38" s="178"/>
      <c r="I38" s="178"/>
      <c r="J38" s="178"/>
      <c r="K38" s="178"/>
      <c r="L38" s="178"/>
      <c r="M38" s="178"/>
      <c r="N38" s="178"/>
      <c r="O38" s="178"/>
      <c r="P38" s="178"/>
      <c r="Q38" s="178"/>
    </row>
    <row r="39" spans="1:17">
      <c r="A39" s="178"/>
      <c r="B39" s="177"/>
      <c r="C39" s="178"/>
      <c r="D39" s="178"/>
      <c r="E39" s="178"/>
      <c r="F39" s="178"/>
      <c r="G39" s="178"/>
      <c r="H39" s="178"/>
      <c r="I39" s="178"/>
      <c r="J39" s="178"/>
      <c r="K39" s="178"/>
      <c r="L39" s="178"/>
      <c r="M39" s="178"/>
      <c r="N39" s="178"/>
      <c r="O39" s="178"/>
      <c r="P39" s="178"/>
      <c r="Q39" s="178"/>
    </row>
    <row r="40" spans="1:17">
      <c r="A40" s="178"/>
      <c r="B40" s="177"/>
      <c r="C40" s="178"/>
      <c r="D40" s="178"/>
      <c r="E40" s="178"/>
      <c r="F40" s="178"/>
      <c r="G40" s="178"/>
      <c r="H40" s="178"/>
      <c r="I40" s="178"/>
      <c r="J40" s="178"/>
      <c r="K40" s="178"/>
      <c r="L40" s="178"/>
      <c r="M40" s="178"/>
      <c r="N40" s="178"/>
      <c r="O40" s="178"/>
      <c r="P40" s="178"/>
      <c r="Q40" s="178"/>
    </row>
    <row r="41" spans="1:17" ht="17">
      <c r="A41" s="178"/>
      <c r="B41" s="183" t="s">
        <v>311</v>
      </c>
      <c r="C41" s="178"/>
      <c r="D41" s="178"/>
      <c r="E41" s="178"/>
      <c r="F41" s="178"/>
      <c r="G41" s="178"/>
      <c r="H41" s="178"/>
      <c r="I41" s="178"/>
      <c r="J41" s="178"/>
      <c r="K41" s="178"/>
      <c r="L41" s="178"/>
      <c r="M41" s="178"/>
      <c r="N41" s="178"/>
      <c r="O41" s="178"/>
      <c r="P41" s="178"/>
      <c r="Q41" s="178"/>
    </row>
    <row r="42" spans="1:17">
      <c r="A42" s="178"/>
      <c r="B42" s="177"/>
      <c r="C42" s="178"/>
      <c r="D42" s="178"/>
      <c r="E42" s="178"/>
      <c r="F42" s="178"/>
      <c r="G42" s="178"/>
      <c r="H42" s="178"/>
      <c r="I42" s="178"/>
      <c r="J42" s="178"/>
      <c r="K42" s="178"/>
      <c r="L42" s="178"/>
      <c r="M42" s="178"/>
      <c r="N42" s="178"/>
      <c r="O42" s="178"/>
      <c r="P42" s="178"/>
      <c r="Q42" s="178"/>
    </row>
    <row r="43" spans="1:17" ht="30">
      <c r="A43" s="178"/>
      <c r="B43" s="177" t="s">
        <v>312</v>
      </c>
      <c r="C43" s="178"/>
      <c r="D43" s="178"/>
      <c r="E43" s="178"/>
      <c r="F43" s="178"/>
      <c r="G43" s="178"/>
      <c r="H43" s="178"/>
      <c r="I43" s="178"/>
      <c r="J43" s="178"/>
      <c r="K43" s="178"/>
      <c r="L43" s="178"/>
      <c r="M43" s="178"/>
      <c r="N43" s="178"/>
      <c r="O43" s="178"/>
      <c r="P43" s="178"/>
      <c r="Q43" s="178"/>
    </row>
    <row r="44" spans="1:17">
      <c r="A44" s="178"/>
      <c r="B44" s="177"/>
      <c r="C44" s="178"/>
      <c r="D44" s="178"/>
      <c r="E44" s="178"/>
      <c r="F44" s="178"/>
      <c r="G44" s="178"/>
      <c r="H44" s="178"/>
      <c r="I44" s="178"/>
      <c r="J44" s="178"/>
      <c r="K44" s="178"/>
      <c r="L44" s="178"/>
      <c r="M44" s="178"/>
      <c r="N44" s="178"/>
      <c r="O44" s="178"/>
      <c r="P44" s="178"/>
      <c r="Q44" s="178"/>
    </row>
    <row r="45" spans="1:17">
      <c r="A45" s="178"/>
      <c r="B45" s="177" t="s">
        <v>313</v>
      </c>
      <c r="C45" s="178"/>
      <c r="D45" s="178"/>
      <c r="E45" s="178"/>
      <c r="F45" s="178"/>
      <c r="G45" s="178"/>
      <c r="H45" s="178"/>
      <c r="I45" s="178"/>
      <c r="J45" s="178"/>
      <c r="K45" s="178"/>
      <c r="L45" s="178"/>
      <c r="M45" s="178"/>
      <c r="N45" s="178"/>
      <c r="O45" s="178"/>
      <c r="P45" s="178"/>
      <c r="Q45" s="178"/>
    </row>
    <row r="46" spans="1:17">
      <c r="A46" s="178"/>
      <c r="B46" s="177"/>
      <c r="C46" s="178"/>
      <c r="D46" s="178"/>
      <c r="E46" s="178"/>
      <c r="F46" s="178"/>
      <c r="G46" s="178"/>
      <c r="H46" s="178"/>
      <c r="I46" s="178"/>
      <c r="J46" s="178"/>
      <c r="K46" s="178"/>
      <c r="L46" s="178"/>
      <c r="M46" s="178"/>
      <c r="N46" s="178"/>
      <c r="O46" s="178"/>
      <c r="P46" s="178"/>
      <c r="Q46" s="178"/>
    </row>
    <row r="47" spans="1:17">
      <c r="A47" s="178"/>
      <c r="B47" s="177"/>
      <c r="C47" s="178"/>
      <c r="D47" s="178"/>
      <c r="E47" s="178"/>
      <c r="F47" s="178"/>
      <c r="G47" s="178"/>
      <c r="H47" s="178"/>
      <c r="I47" s="178"/>
      <c r="J47" s="178"/>
      <c r="K47" s="178"/>
      <c r="L47" s="178"/>
      <c r="M47" s="178"/>
      <c r="N47" s="178"/>
      <c r="O47" s="178"/>
      <c r="P47" s="178"/>
      <c r="Q47" s="178"/>
    </row>
    <row r="48" spans="1:17">
      <c r="A48" s="178"/>
      <c r="B48" s="177"/>
      <c r="C48" s="178"/>
      <c r="D48" s="178"/>
      <c r="E48" s="178"/>
      <c r="F48" s="178"/>
      <c r="G48" s="178"/>
      <c r="H48" s="178"/>
      <c r="I48" s="178"/>
      <c r="J48" s="178"/>
      <c r="K48" s="178"/>
      <c r="L48" s="178"/>
      <c r="M48" s="178"/>
      <c r="N48" s="178"/>
      <c r="O48" s="178"/>
      <c r="P48" s="178"/>
      <c r="Q48" s="178"/>
    </row>
    <row r="49" spans="2:2">
      <c r="B49" s="184" t="s">
        <v>314</v>
      </c>
    </row>
    <row r="50" spans="2:2">
      <c r="B50" s="184" t="s">
        <v>315</v>
      </c>
    </row>
    <row r="51" spans="2:2">
      <c r="B51" s="184" t="s">
        <v>316</v>
      </c>
    </row>
    <row r="52" spans="2:2">
      <c r="B52" s="185"/>
    </row>
    <row r="57" spans="2:2" ht="26">
      <c r="B57" s="186" t="s">
        <v>317</v>
      </c>
    </row>
    <row r="58" spans="2:2" ht="17">
      <c r="B58" s="183" t="s">
        <v>318</v>
      </c>
    </row>
    <row r="59" spans="2:2">
      <c r="B59" s="177" t="s">
        <v>319</v>
      </c>
    </row>
    <row r="60" spans="2:2">
      <c r="B60" s="187" t="s">
        <v>320</v>
      </c>
    </row>
  </sheetData>
  <printOptions gridLinesSet="0"/>
  <pageMargins left="0.7" right="0.7" top="0.75" bottom="0.75" header="0.3" footer="0.3"/>
  <pageSetup paperSize="9" fitToWidth="0" fitToHeight="0"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5</vt:i4>
      </vt:variant>
    </vt:vector>
  </HeadingPairs>
  <TitlesOfParts>
    <vt:vector size="5" baseType="lpstr">
      <vt:lpstr>Übersicht</vt:lpstr>
      <vt:lpstr>Pflichtfächer</vt:lpstr>
      <vt:lpstr>Wahlkataloge</vt:lpstr>
      <vt:lpstr>Freifächer</vt:lpstr>
      <vt:lpstr>Readme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Holzmüller, Felix</cp:lastModifiedBy>
  <cp:revision>2</cp:revision>
  <dcterms:created xsi:type="dcterms:W3CDTF">2016-11-02T07:06:27Z</dcterms:created>
  <dcterms:modified xsi:type="dcterms:W3CDTF">2020-03-10T10:32:31Z</dcterms:modified>
</cp:coreProperties>
</file>